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720" yWindow="225" windowWidth="18780" windowHeight="11190" activeTab="2"/>
  </bookViews>
  <sheets>
    <sheet name="Krycí list" sheetId="1" r:id="rId1"/>
    <sheet name="Rekapitulace" sheetId="2" r:id="rId2"/>
    <sheet name="Položky" sheetId="3" r:id="rId3"/>
  </sheets>
  <definedNames>
    <definedName name="cisloobjektu">'Krycí list'!$A$5</definedName>
    <definedName name="cislostavby">'Krycí list'!$A$7</definedName>
    <definedName name="Datum">'Krycí list'!$B$27</definedName>
    <definedName name="Dil">Rekapitulace!$A$6</definedName>
    <definedName name="Dodavka">Rekapitulace!$G$21</definedName>
    <definedName name="Dodavka0">Položky!#REF!</definedName>
    <definedName name="HSV">Rekapitulace!$E$21</definedName>
    <definedName name="HSV0">Položky!#REF!</definedName>
    <definedName name="HZS">Rekapitulace!$I$21</definedName>
    <definedName name="HZS0">Položky!#REF!</definedName>
    <definedName name="JKSO">'Krycí list'!$G$2</definedName>
    <definedName name="MJ">'Krycí list'!$G$5</definedName>
    <definedName name="Mont">Rekapitulace!$H$21</definedName>
    <definedName name="Montaz0">Položky!#REF!</definedName>
    <definedName name="NazevDilu">Rekapitulace!$B$6</definedName>
    <definedName name="nazevobjektu">'Krycí list'!$C$5</definedName>
    <definedName name="nazevstavby">'Krycí list'!$C$7</definedName>
    <definedName name="_xlnm.Print_Titles" localSheetId="2">Položky!$1:$6</definedName>
    <definedName name="_xlnm.Print_Titles" localSheetId="1">Rekapitulace!$1:$6</definedName>
    <definedName name="Objednatel">'Krycí list'!$C$10</definedName>
    <definedName name="_xlnm.Print_Area" localSheetId="0">'Krycí list'!$A$1:$G$45</definedName>
    <definedName name="_xlnm.Print_Area" localSheetId="2">Položky!$A$1:$G$222</definedName>
    <definedName name="_xlnm.Print_Area" localSheetId="1">Rekapitulace!$A$1:$I$27</definedName>
    <definedName name="PocetMJ">'Krycí list'!$G$6</definedName>
    <definedName name="Poznamka">'Krycí list'!$B$37</definedName>
    <definedName name="Projektant">'Krycí list'!$C$8</definedName>
    <definedName name="PSV">Rekapitulace!$F$21</definedName>
    <definedName name="PSV0">Položky!#REF!</definedName>
    <definedName name="SazbaDPH1">'Krycí list'!$C$30</definedName>
    <definedName name="SazbaDPH2">'Krycí list'!$C$32</definedName>
    <definedName name="SloupecCC">Položky!$G$6</definedName>
    <definedName name="SloupecCisloPol">Položky!$B$6</definedName>
    <definedName name="SloupecJC">Položky!$F$6</definedName>
    <definedName name="SloupecMJ">Položky!$D$6</definedName>
    <definedName name="SloupecMnozstvi">Položky!$E$6</definedName>
    <definedName name="SloupecNazPol">Položky!$C$6</definedName>
    <definedName name="SloupecPC">Položky!$A$6</definedName>
    <definedName name="solver_lin" localSheetId="2" hidden="1">0</definedName>
    <definedName name="solver_num" localSheetId="2" hidden="1">0</definedName>
    <definedName name="solver_opt" localSheetId="2" hidden="1">Položky!#REF!</definedName>
    <definedName name="solver_typ" localSheetId="2" hidden="1">1</definedName>
    <definedName name="solver_val" localSheetId="2" hidden="1">0</definedName>
    <definedName name="Typ">Položky!#REF!</definedName>
    <definedName name="VRN">Rekapitulace!$H$27</definedName>
    <definedName name="VRNKc">Rekapitulace!$E$26</definedName>
    <definedName name="VRNnazev">Rekapitulace!$A$26</definedName>
    <definedName name="VRNproc">Rekapitulace!$F$26</definedName>
    <definedName name="VRNzakl">Rekapitulace!$G$26</definedName>
    <definedName name="Zakazka">'Krycí list'!$G$11</definedName>
    <definedName name="Zaklad22">'Krycí list'!$F$32</definedName>
    <definedName name="Zaklad5">'Krycí list'!$F$30</definedName>
    <definedName name="Zhotovitel">'Krycí list'!$C$11:$E$11</definedName>
  </definedNames>
  <calcPr calcId="124519"/>
</workbook>
</file>

<file path=xl/calcChain.xml><?xml version="1.0" encoding="utf-8"?>
<calcChain xmlns="http://schemas.openxmlformats.org/spreadsheetml/2006/main">
  <c r="BE221" i="3"/>
  <c r="BD221"/>
  <c r="BC221"/>
  <c r="BB221"/>
  <c r="G221"/>
  <c r="BA221" s="1"/>
  <c r="BE220"/>
  <c r="BD220"/>
  <c r="BC220"/>
  <c r="BB220"/>
  <c r="G220"/>
  <c r="BA220" s="1"/>
  <c r="BE219"/>
  <c r="BD219"/>
  <c r="BC219"/>
  <c r="BB219"/>
  <c r="G219"/>
  <c r="BA219" s="1"/>
  <c r="BE218"/>
  <c r="BD218"/>
  <c r="BD222" s="1"/>
  <c r="H20" i="2" s="1"/>
  <c r="BC218" i="3"/>
  <c r="BB218"/>
  <c r="G218"/>
  <c r="BA218" s="1"/>
  <c r="BE217"/>
  <c r="BE222" s="1"/>
  <c r="I20" i="2" s="1"/>
  <c r="BD217" i="3"/>
  <c r="BC217"/>
  <c r="BC222" s="1"/>
  <c r="G20" i="2" s="1"/>
  <c r="BB217" i="3"/>
  <c r="G217"/>
  <c r="BA217" s="1"/>
  <c r="BA222" s="1"/>
  <c r="E20" i="2" s="1"/>
  <c r="B20"/>
  <c r="A20"/>
  <c r="BB222" i="3"/>
  <c r="F20" i="2" s="1"/>
  <c r="C222" i="3"/>
  <c r="BE214"/>
  <c r="BC214"/>
  <c r="BB214"/>
  <c r="BA214"/>
  <c r="G214"/>
  <c r="BD214" s="1"/>
  <c r="BE213"/>
  <c r="BC213"/>
  <c r="BB213"/>
  <c r="BA213"/>
  <c r="G213"/>
  <c r="BD213" s="1"/>
  <c r="BE212"/>
  <c r="BC212"/>
  <c r="BC215" s="1"/>
  <c r="G19" i="2" s="1"/>
  <c r="BB212" i="3"/>
  <c r="BA212"/>
  <c r="G212"/>
  <c r="B19" i="2"/>
  <c r="A19"/>
  <c r="BE215" i="3"/>
  <c r="I19" i="2" s="1"/>
  <c r="BA215" i="3"/>
  <c r="E19" i="2" s="1"/>
  <c r="C215" i="3"/>
  <c r="BE197"/>
  <c r="BD197"/>
  <c r="BD210" s="1"/>
  <c r="H18" i="2" s="1"/>
  <c r="BC197" i="3"/>
  <c r="BA197"/>
  <c r="G197"/>
  <c r="G210" s="1"/>
  <c r="B18" i="2"/>
  <c r="A18"/>
  <c r="BE210" i="3"/>
  <c r="I18" i="2" s="1"/>
  <c r="BC210" i="3"/>
  <c r="G18" i="2" s="1"/>
  <c r="BA210" i="3"/>
  <c r="E18" i="2" s="1"/>
  <c r="C210" i="3"/>
  <c r="BE194"/>
  <c r="BD194"/>
  <c r="BC194"/>
  <c r="BA194"/>
  <c r="G194"/>
  <c r="BB194" s="1"/>
  <c r="BE193"/>
  <c r="BD193"/>
  <c r="BC193"/>
  <c r="BA193"/>
  <c r="G193"/>
  <c r="BB193" s="1"/>
  <c r="BE192"/>
  <c r="BD192"/>
  <c r="BC192"/>
  <c r="BA192"/>
  <c r="G192"/>
  <c r="BB192" s="1"/>
  <c r="BE189"/>
  <c r="BD189"/>
  <c r="BC189"/>
  <c r="BA189"/>
  <c r="G189"/>
  <c r="B17" i="2"/>
  <c r="A17"/>
  <c r="BA195" i="3"/>
  <c r="E17" i="2" s="1"/>
  <c r="C195" i="3"/>
  <c r="BE186"/>
  <c r="BD186"/>
  <c r="BC186"/>
  <c r="BA186"/>
  <c r="G186"/>
  <c r="BB186" s="1"/>
  <c r="BE181"/>
  <c r="BD181"/>
  <c r="BC181"/>
  <c r="BA181"/>
  <c r="G181"/>
  <c r="BB181" s="1"/>
  <c r="BE177"/>
  <c r="BD177"/>
  <c r="BC177"/>
  <c r="BA177"/>
  <c r="G177"/>
  <c r="BB177" s="1"/>
  <c r="BE174"/>
  <c r="BD174"/>
  <c r="BC174"/>
  <c r="BA174"/>
  <c r="G174"/>
  <c r="BB174" s="1"/>
  <c r="BE171"/>
  <c r="BD171"/>
  <c r="BC171"/>
  <c r="BA171"/>
  <c r="G171"/>
  <c r="BB171" s="1"/>
  <c r="BE168"/>
  <c r="BD168"/>
  <c r="BC168"/>
  <c r="BA168"/>
  <c r="G168"/>
  <c r="BB168" s="1"/>
  <c r="BE165"/>
  <c r="BD165"/>
  <c r="BC165"/>
  <c r="BA165"/>
  <c r="G165"/>
  <c r="BB165" s="1"/>
  <c r="BE160"/>
  <c r="BD160"/>
  <c r="BC160"/>
  <c r="BA160"/>
  <c r="G160"/>
  <c r="BB160" s="1"/>
  <c r="BE156"/>
  <c r="BD156"/>
  <c r="BC156"/>
  <c r="BA156"/>
  <c r="G156"/>
  <c r="BB156" s="1"/>
  <c r="BE151"/>
  <c r="BD151"/>
  <c r="BC151"/>
  <c r="BC187" s="1"/>
  <c r="G16" i="2" s="1"/>
  <c r="BA151" i="3"/>
  <c r="G151"/>
  <c r="BB151" s="1"/>
  <c r="BE147"/>
  <c r="BD147"/>
  <c r="BD187" s="1"/>
  <c r="H16" i="2" s="1"/>
  <c r="BC147" i="3"/>
  <c r="BA147"/>
  <c r="BA187" s="1"/>
  <c r="E16" i="2" s="1"/>
  <c r="G147" i="3"/>
  <c r="B16" i="2"/>
  <c r="A16"/>
  <c r="BE187" i="3"/>
  <c r="I16" i="2" s="1"/>
  <c r="C187" i="3"/>
  <c r="BE144"/>
  <c r="BD144"/>
  <c r="BC144"/>
  <c r="BA144"/>
  <c r="G144"/>
  <c r="BB144" s="1"/>
  <c r="BE141"/>
  <c r="BD141"/>
  <c r="BC141"/>
  <c r="BA141"/>
  <c r="G141"/>
  <c r="BB141" s="1"/>
  <c r="BE138"/>
  <c r="BD138"/>
  <c r="BC138"/>
  <c r="BA138"/>
  <c r="G138"/>
  <c r="BB138" s="1"/>
  <c r="BE137"/>
  <c r="BD137"/>
  <c r="BC137"/>
  <c r="BA137"/>
  <c r="G137"/>
  <c r="BB137" s="1"/>
  <c r="BE136"/>
  <c r="BD136"/>
  <c r="BC136"/>
  <c r="BA136"/>
  <c r="G136"/>
  <c r="BB136" s="1"/>
  <c r="BE134"/>
  <c r="BD134"/>
  <c r="BC134"/>
  <c r="BA134"/>
  <c r="G134"/>
  <c r="BB134" s="1"/>
  <c r="BE131"/>
  <c r="BD131"/>
  <c r="BC131"/>
  <c r="BA131"/>
  <c r="G131"/>
  <c r="BB131" s="1"/>
  <c r="BE128"/>
  <c r="BE145" s="1"/>
  <c r="I15" i="2" s="1"/>
  <c r="BD128" i="3"/>
  <c r="BC128"/>
  <c r="BA128"/>
  <c r="G128"/>
  <c r="BB128" s="1"/>
  <c r="BE127"/>
  <c r="BD127"/>
  <c r="BC127"/>
  <c r="BA127"/>
  <c r="G127"/>
  <c r="BB127" s="1"/>
  <c r="BE124"/>
  <c r="BD124"/>
  <c r="BC124"/>
  <c r="BA124"/>
  <c r="G124"/>
  <c r="BB124" s="1"/>
  <c r="BE123"/>
  <c r="BD123"/>
  <c r="BC123"/>
  <c r="BA123"/>
  <c r="G123"/>
  <c r="BB123" s="1"/>
  <c r="BE121"/>
  <c r="BD121"/>
  <c r="BC121"/>
  <c r="BA121"/>
  <c r="G121"/>
  <c r="BB121" s="1"/>
  <c r="BE118"/>
  <c r="BD118"/>
  <c r="BC118"/>
  <c r="BA118"/>
  <c r="G118"/>
  <c r="BB118" s="1"/>
  <c r="BE115"/>
  <c r="BD115"/>
  <c r="BC115"/>
  <c r="BA115"/>
  <c r="G115"/>
  <c r="B15" i="2"/>
  <c r="A15"/>
  <c r="C145" i="3"/>
  <c r="BE112"/>
  <c r="BD112"/>
  <c r="BC112"/>
  <c r="BA112"/>
  <c r="G112"/>
  <c r="BB112" s="1"/>
  <c r="BE109"/>
  <c r="BD109"/>
  <c r="BC109"/>
  <c r="BA109"/>
  <c r="G109"/>
  <c r="BB109" s="1"/>
  <c r="BE108"/>
  <c r="BD108"/>
  <c r="BC108"/>
  <c r="BA108"/>
  <c r="G108"/>
  <c r="BB108" s="1"/>
  <c r="BE103"/>
  <c r="BD103"/>
  <c r="BC103"/>
  <c r="BA103"/>
  <c r="G103"/>
  <c r="BB103" s="1"/>
  <c r="BE96"/>
  <c r="BD96"/>
  <c r="BC96"/>
  <c r="BA96"/>
  <c r="G96"/>
  <c r="BB96" s="1"/>
  <c r="BE92"/>
  <c r="BD92"/>
  <c r="BC92"/>
  <c r="BA92"/>
  <c r="G92"/>
  <c r="BB92" s="1"/>
  <c r="BE88"/>
  <c r="BD88"/>
  <c r="BC88"/>
  <c r="BA88"/>
  <c r="G88"/>
  <c r="BB88" s="1"/>
  <c r="BE85"/>
  <c r="BD85"/>
  <c r="BC85"/>
  <c r="BA85"/>
  <c r="G85"/>
  <c r="BB85" s="1"/>
  <c r="BE82"/>
  <c r="BD82"/>
  <c r="BC82"/>
  <c r="BA82"/>
  <c r="G82"/>
  <c r="BB82" s="1"/>
  <c r="BE79"/>
  <c r="BD79"/>
  <c r="BD113" s="1"/>
  <c r="H14" i="2" s="1"/>
  <c r="BC79" i="3"/>
  <c r="BA79"/>
  <c r="BA113" s="1"/>
  <c r="E14" i="2" s="1"/>
  <c r="G79" i="3"/>
  <c r="B14" i="2"/>
  <c r="A14"/>
  <c r="BE113" i="3"/>
  <c r="I14" i="2" s="1"/>
  <c r="C113" i="3"/>
  <c r="BE76"/>
  <c r="BE77" s="1"/>
  <c r="I13" i="2" s="1"/>
  <c r="BD76" i="3"/>
  <c r="BD77" s="1"/>
  <c r="H13" i="2" s="1"/>
  <c r="BC76" i="3"/>
  <c r="BC77" s="1"/>
  <c r="G13" i="2" s="1"/>
  <c r="BB76" i="3"/>
  <c r="BB77" s="1"/>
  <c r="F13" i="2" s="1"/>
  <c r="G76" i="3"/>
  <c r="BA76" s="1"/>
  <c r="BA77" s="1"/>
  <c r="E13" i="2" s="1"/>
  <c r="B13"/>
  <c r="A13"/>
  <c r="C77" i="3"/>
  <c r="BE70"/>
  <c r="BD70"/>
  <c r="BC70"/>
  <c r="BB70"/>
  <c r="G70"/>
  <c r="BA70" s="1"/>
  <c r="BE66"/>
  <c r="BD66"/>
  <c r="BC66"/>
  <c r="BB66"/>
  <c r="G66"/>
  <c r="BA66" s="1"/>
  <c r="BE62"/>
  <c r="BE74" s="1"/>
  <c r="I12" i="2" s="1"/>
  <c r="BD62" i="3"/>
  <c r="BC62"/>
  <c r="BC74" s="1"/>
  <c r="G12" i="2" s="1"/>
  <c r="BB62" i="3"/>
  <c r="G62"/>
  <c r="BA62" s="1"/>
  <c r="B12" i="2"/>
  <c r="A12"/>
  <c r="C74" i="3"/>
  <c r="BE57"/>
  <c r="BE60" s="1"/>
  <c r="I11" i="2" s="1"/>
  <c r="BD57" i="3"/>
  <c r="BD60" s="1"/>
  <c r="H11" i="2" s="1"/>
  <c r="BC57" i="3"/>
  <c r="BB57"/>
  <c r="BB60" s="1"/>
  <c r="F11" i="2" s="1"/>
  <c r="G57" i="3"/>
  <c r="BA57" s="1"/>
  <c r="BA60" s="1"/>
  <c r="E11" i="2" s="1"/>
  <c r="B11"/>
  <c r="A11"/>
  <c r="BC60" i="3"/>
  <c r="G11" i="2" s="1"/>
  <c r="C60" i="3"/>
  <c r="BE49"/>
  <c r="BD49"/>
  <c r="BC49"/>
  <c r="BB49"/>
  <c r="G49"/>
  <c r="BA49" s="1"/>
  <c r="BE43"/>
  <c r="BD43"/>
  <c r="BD55" s="1"/>
  <c r="H10" i="2" s="1"/>
  <c r="BC43" i="3"/>
  <c r="BB43"/>
  <c r="BB55" s="1"/>
  <c r="F10" i="2" s="1"/>
  <c r="G43" i="3"/>
  <c r="BA43" s="1"/>
  <c r="B10" i="2"/>
  <c r="A10"/>
  <c r="BE55" i="3"/>
  <c r="I10" i="2" s="1"/>
  <c r="C55" i="3"/>
  <c r="BE40"/>
  <c r="BD40"/>
  <c r="BC40"/>
  <c r="BB40"/>
  <c r="G40"/>
  <c r="BA40" s="1"/>
  <c r="BE39"/>
  <c r="BD39"/>
  <c r="BC39"/>
  <c r="BB39"/>
  <c r="G39"/>
  <c r="BA39" s="1"/>
  <c r="BE37"/>
  <c r="BD37"/>
  <c r="BC37"/>
  <c r="BB37"/>
  <c r="G37"/>
  <c r="BA37" s="1"/>
  <c r="BE36"/>
  <c r="BD36"/>
  <c r="BC36"/>
  <c r="BB36"/>
  <c r="G36"/>
  <c r="BA36" s="1"/>
  <c r="B9" i="2"/>
  <c r="A9"/>
  <c r="C41" i="3"/>
  <c r="BE28"/>
  <c r="BD28"/>
  <c r="BC28"/>
  <c r="BB28"/>
  <c r="G28"/>
  <c r="BA28" s="1"/>
  <c r="BE25"/>
  <c r="BD25"/>
  <c r="BD34" s="1"/>
  <c r="H8" i="2" s="1"/>
  <c r="BC25" i="3"/>
  <c r="BB25"/>
  <c r="BB34" s="1"/>
  <c r="F8" i="2" s="1"/>
  <c r="G25" i="3"/>
  <c r="BA25" s="1"/>
  <c r="B8" i="2"/>
  <c r="A8"/>
  <c r="BE34" i="3"/>
  <c r="I8" i="2" s="1"/>
  <c r="C34" i="3"/>
  <c r="BE20"/>
  <c r="BD20"/>
  <c r="BC20"/>
  <c r="BB20"/>
  <c r="G20"/>
  <c r="BA20" s="1"/>
  <c r="BE14"/>
  <c r="BD14"/>
  <c r="BC14"/>
  <c r="BB14"/>
  <c r="G14"/>
  <c r="BA14" s="1"/>
  <c r="BE11"/>
  <c r="BD11"/>
  <c r="BC11"/>
  <c r="BB11"/>
  <c r="G11"/>
  <c r="BA11" s="1"/>
  <c r="BE8"/>
  <c r="BD8"/>
  <c r="BC8"/>
  <c r="BB8"/>
  <c r="G8"/>
  <c r="BA8" s="1"/>
  <c r="B7" i="2"/>
  <c r="A7"/>
  <c r="BC23" i="3"/>
  <c r="G7" i="2" s="1"/>
  <c r="C23" i="3"/>
  <c r="E4"/>
  <c r="C4"/>
  <c r="F3"/>
  <c r="C3"/>
  <c r="H27" i="2"/>
  <c r="G23" i="1" s="1"/>
  <c r="G22" s="1"/>
  <c r="G26" i="2"/>
  <c r="I26" s="1"/>
  <c r="C2"/>
  <c r="C1"/>
  <c r="C33" i="1"/>
  <c r="F33" s="1"/>
  <c r="C31"/>
  <c r="C9"/>
  <c r="G7"/>
  <c r="D2"/>
  <c r="C2"/>
  <c r="G222" i="3" l="1"/>
  <c r="G195"/>
  <c r="BC195"/>
  <c r="G17" i="2" s="1"/>
  <c r="BE195" i="3"/>
  <c r="I17" i="2" s="1"/>
  <c r="BA145" i="3"/>
  <c r="E15" i="2" s="1"/>
  <c r="BD145" i="3"/>
  <c r="H15" i="2" s="1"/>
  <c r="BC145" i="3"/>
  <c r="G15" i="2" s="1"/>
  <c r="BC113" i="3"/>
  <c r="G14" i="2" s="1"/>
  <c r="BC55" i="3"/>
  <c r="G10" i="2" s="1"/>
  <c r="BC41" i="3"/>
  <c r="G9" i="2" s="1"/>
  <c r="BE41" i="3"/>
  <c r="I9" i="2" s="1"/>
  <c r="BC34" i="3"/>
  <c r="G8" i="2" s="1"/>
  <c r="BE23" i="3"/>
  <c r="I7" i="2" s="1"/>
  <c r="BB23" i="3"/>
  <c r="F7" i="2" s="1"/>
  <c r="BD23" i="3"/>
  <c r="H7" i="2" s="1"/>
  <c r="BA34" i="3"/>
  <c r="E8" i="2" s="1"/>
  <c r="BB41" i="3"/>
  <c r="F9" i="2" s="1"/>
  <c r="BD41" i="3"/>
  <c r="H9" i="2" s="1"/>
  <c r="BA55" i="3"/>
  <c r="E10" i="2" s="1"/>
  <c r="BB74" i="3"/>
  <c r="F12" i="2" s="1"/>
  <c r="BD74" i="3"/>
  <c r="H12" i="2" s="1"/>
  <c r="G113" i="3"/>
  <c r="G145"/>
  <c r="G187"/>
  <c r="BD195"/>
  <c r="H17" i="2" s="1"/>
  <c r="G215" i="3"/>
  <c r="BB215"/>
  <c r="F19" i="2" s="1"/>
  <c r="BA23" i="3"/>
  <c r="E7" i="2" s="1"/>
  <c r="BA41" i="3"/>
  <c r="E9" i="2" s="1"/>
  <c r="BA74" i="3"/>
  <c r="E12" i="2" s="1"/>
  <c r="BB79" i="3"/>
  <c r="BB113" s="1"/>
  <c r="F14" i="2" s="1"/>
  <c r="BB115" i="3"/>
  <c r="BB145" s="1"/>
  <c r="F15" i="2" s="1"/>
  <c r="BB147" i="3"/>
  <c r="BB187" s="1"/>
  <c r="F16" i="2" s="1"/>
  <c r="BB189" i="3"/>
  <c r="BB195" s="1"/>
  <c r="F17" i="2" s="1"/>
  <c r="BB197" i="3"/>
  <c r="BB210" s="1"/>
  <c r="F18" i="2" s="1"/>
  <c r="BD212" i="3"/>
  <c r="BD215" s="1"/>
  <c r="H19" i="2" s="1"/>
  <c r="G23" i="3"/>
  <c r="G34"/>
  <c r="G41"/>
  <c r="G55"/>
  <c r="G60"/>
  <c r="G74"/>
  <c r="G77"/>
  <c r="I21" i="2" l="1"/>
  <c r="C21" i="1" s="1"/>
  <c r="G21" i="2"/>
  <c r="C18" i="1" s="1"/>
  <c r="H21" i="2"/>
  <c r="C17" i="1" s="1"/>
  <c r="F21" i="2"/>
  <c r="C16" i="1" s="1"/>
  <c r="E21" i="2"/>
  <c r="C15" i="1" s="1"/>
  <c r="C19" l="1"/>
  <c r="C22" s="1"/>
  <c r="C23" s="1"/>
  <c r="F30" s="1"/>
  <c r="F31" s="1"/>
  <c r="F34" s="1"/>
</calcChain>
</file>

<file path=xl/sharedStrings.xml><?xml version="1.0" encoding="utf-8"?>
<sst xmlns="http://schemas.openxmlformats.org/spreadsheetml/2006/main" count="600" uniqueCount="308">
  <si>
    <t>POLOŽKOVÝ ROZPOČET</t>
  </si>
  <si>
    <t>Rozpočet</t>
  </si>
  <si>
    <t xml:space="preserve">JKSO </t>
  </si>
  <si>
    <t>Objekt</t>
  </si>
  <si>
    <t>Název objektu</t>
  </si>
  <si>
    <t xml:space="preserve">SKP </t>
  </si>
  <si>
    <t xml:space="preserve"> </t>
  </si>
  <si>
    <t>Měrná jednotka</t>
  </si>
  <si>
    <t>Stavba</t>
  </si>
  <si>
    <t>Název stavby</t>
  </si>
  <si>
    <t>Počet jednotek</t>
  </si>
  <si>
    <t>Náklady na m.j.</t>
  </si>
  <si>
    <t>Projektant</t>
  </si>
  <si>
    <t>Typ rozpočtu</t>
  </si>
  <si>
    <t>Zpracovatel projektu</t>
  </si>
  <si>
    <t>Objednatel</t>
  </si>
  <si>
    <t>Dodavatel</t>
  </si>
  <si>
    <t xml:space="preserve">Zakázkové číslo </t>
  </si>
  <si>
    <t>Rozpočtoval</t>
  </si>
  <si>
    <t>Počet listů</t>
  </si>
  <si>
    <t>ROZPOČTOVÉ NÁKLADY</t>
  </si>
  <si>
    <t>Základní rozpočtové náklady</t>
  </si>
  <si>
    <t>Ostatní rozpočtové náklady</t>
  </si>
  <si>
    <t>HSV celkem</t>
  </si>
  <si>
    <t>Z</t>
  </si>
  <si>
    <t>PSV celkem</t>
  </si>
  <si>
    <t>R</t>
  </si>
  <si>
    <t>M práce celkem</t>
  </si>
  <si>
    <t>N</t>
  </si>
  <si>
    <t>M dodávky celkem</t>
  </si>
  <si>
    <t>ZRN celkem</t>
  </si>
  <si>
    <t>HZS</t>
  </si>
  <si>
    <t>ZRN+HZS</t>
  </si>
  <si>
    <t>Ostatní náklady neuvedené</t>
  </si>
  <si>
    <t>ZRN+ost.náklady+HZS</t>
  </si>
  <si>
    <t>Ostatní náklady celkem</t>
  </si>
  <si>
    <t>Vypracoval</t>
  </si>
  <si>
    <t>Za zhotovitele</t>
  </si>
  <si>
    <t>Za objednatele</t>
  </si>
  <si>
    <t>Jméno :</t>
  </si>
  <si>
    <t>Datum :</t>
  </si>
  <si>
    <t>Podpis :</t>
  </si>
  <si>
    <t>Podpis:</t>
  </si>
  <si>
    <t>Základ pro DPH</t>
  </si>
  <si>
    <t xml:space="preserve">%  </t>
  </si>
  <si>
    <t>DPH</t>
  </si>
  <si>
    <t xml:space="preserve">% </t>
  </si>
  <si>
    <t>CENA ZA OBJEKT CELKEM</t>
  </si>
  <si>
    <t>Poznámka :</t>
  </si>
  <si>
    <t>Stavba :</t>
  </si>
  <si>
    <t>Rozpočet :</t>
  </si>
  <si>
    <t>Objekt :</t>
  </si>
  <si>
    <t>REKAPITULACE  STAVEBNÍCH  DÍLŮ</t>
  </si>
  <si>
    <t>Stavební díl</t>
  </si>
  <si>
    <t>HSV</t>
  </si>
  <si>
    <t>PSV</t>
  </si>
  <si>
    <t>Dodávka</t>
  </si>
  <si>
    <t>Montáž</t>
  </si>
  <si>
    <t>CELKEM  OBJEKT</t>
  </si>
  <si>
    <t>VEDLEJŠÍ ROZPOČTOVÉ  NÁKLADY</t>
  </si>
  <si>
    <t>Název VRN</t>
  </si>
  <si>
    <t>Kč</t>
  </si>
  <si>
    <t>%</t>
  </si>
  <si>
    <t>Základna</t>
  </si>
  <si>
    <t>CELKEM VRN</t>
  </si>
  <si>
    <t xml:space="preserve">Položkový rozpočet </t>
  </si>
  <si>
    <t>Rozpočet:</t>
  </si>
  <si>
    <t>P.č.</t>
  </si>
  <si>
    <t>Číslo položky</t>
  </si>
  <si>
    <t>Název položky</t>
  </si>
  <si>
    <t>MJ</t>
  </si>
  <si>
    <t>množství</t>
  </si>
  <si>
    <t>cena / MJ</t>
  </si>
  <si>
    <t>celkem (Kč)</t>
  </si>
  <si>
    <t>Díl:</t>
  </si>
  <si>
    <t>1</t>
  </si>
  <si>
    <t>Zemní práce</t>
  </si>
  <si>
    <t>Celkem za</t>
  </si>
  <si>
    <t>1322</t>
  </si>
  <si>
    <t>Oprava střechy Studnice</t>
  </si>
  <si>
    <t>01</t>
  </si>
  <si>
    <t>139711101R00</t>
  </si>
  <si>
    <t xml:space="preserve">Vykopávka v uzavřených prostorách v hor.1-4 </t>
  </si>
  <si>
    <t>m3</t>
  </si>
  <si>
    <t>výkop pro základ komínu:</t>
  </si>
  <si>
    <t>0,50*0,50*0,80</t>
  </si>
  <si>
    <t>162201201R00</t>
  </si>
  <si>
    <t xml:space="preserve">Vodorovné přemíst. výkopku nošením hor.1-4, do 10m </t>
  </si>
  <si>
    <t>162201209R00</t>
  </si>
  <si>
    <t xml:space="preserve">Příplatek za dalších 10 m nošení výkopku z hor.1-4 </t>
  </si>
  <si>
    <t>Začátek provozního součtu</t>
  </si>
  <si>
    <t>Konec provozního součtu</t>
  </si>
  <si>
    <t>0,20*4</t>
  </si>
  <si>
    <t>171101102R00</t>
  </si>
  <si>
    <t xml:space="preserve">Uložení sypaniny do násypů zhutněných na 96% PS </t>
  </si>
  <si>
    <t>2</t>
  </si>
  <si>
    <t>Základy a zvláštní zakládání</t>
  </si>
  <si>
    <t>275321321R00</t>
  </si>
  <si>
    <t xml:space="preserve">Železobeton základových patek C 20/25 </t>
  </si>
  <si>
    <t>základ komínu:</t>
  </si>
  <si>
    <t>275361821R00</t>
  </si>
  <si>
    <t xml:space="preserve">Výztuž základových patek z betonářské ocelí 10505 </t>
  </si>
  <si>
    <t>t</t>
  </si>
  <si>
    <t>0,20*80,00*0,001</t>
  </si>
  <si>
    <t>314</t>
  </si>
  <si>
    <t>Komín</t>
  </si>
  <si>
    <t>314268135R00</t>
  </si>
  <si>
    <t xml:space="preserve">Komín Heluz Klasik 1.průd+celá šachta,pata,DN 20cm </t>
  </si>
  <si>
    <t>kus</t>
  </si>
  <si>
    <t>314268235R00</t>
  </si>
  <si>
    <t xml:space="preserve">Komín Heluz Klasik 1.průd+cel.šachta,střed,DN 20cm </t>
  </si>
  <si>
    <t>m</t>
  </si>
  <si>
    <t>(7,76+0,15)-1,00</t>
  </si>
  <si>
    <t>314268912R00</t>
  </si>
  <si>
    <t xml:space="preserve">Komín Heluz - kotvení ke krovu </t>
  </si>
  <si>
    <t>soubor</t>
  </si>
  <si>
    <t>314269511R00</t>
  </si>
  <si>
    <t xml:space="preserve">Komín Heluz plyn, jednoprůduch, krycí deska zákl. </t>
  </si>
  <si>
    <t>62</t>
  </si>
  <si>
    <t>Úpravy povrchů vnější</t>
  </si>
  <si>
    <t>602011187RT7</t>
  </si>
  <si>
    <t>Omítka stěn tenkovrstvá silikonová bílá Cemix NZB, zatíraná, tloušťka vrstvy 2,0 mm</t>
  </si>
  <si>
    <t>m2</t>
  </si>
  <si>
    <t>omítka na komínovou hlavu:</t>
  </si>
  <si>
    <t>1,80*0,50</t>
  </si>
  <si>
    <t>1,50*0,50</t>
  </si>
  <si>
    <t>1,30*0,50</t>
  </si>
  <si>
    <t>622481211RT8</t>
  </si>
  <si>
    <t>Montáž výztužné sítě (perlinky) do stěrky-stěny včetně výztužné sítě a stěrkového tmelu Cemix</t>
  </si>
  <si>
    <t>stěrka s perlinkou na komínovou hlavu:</t>
  </si>
  <si>
    <t>63</t>
  </si>
  <si>
    <t>Podlahy a podlahové konstrukce</t>
  </si>
  <si>
    <t>630-001</t>
  </si>
  <si>
    <t>D+M Úprava podlahy pro zhotovení patky komínu odstranění, odřezání, zapravení, doplnění</t>
  </si>
  <si>
    <t>pro patku komínu:</t>
  </si>
  <si>
    <t>0,60*0,60</t>
  </si>
  <si>
    <t>94</t>
  </si>
  <si>
    <t>Lešení a stavební výtahy</t>
  </si>
  <si>
    <t>941941031R00</t>
  </si>
  <si>
    <t xml:space="preserve">Montáž lešení leh.řad.s podlahami,š.do 1 m, H 10 m </t>
  </si>
  <si>
    <t>lešení pro střechu:</t>
  </si>
  <si>
    <t>(2*10,00+2*9,00)*3,00</t>
  </si>
  <si>
    <t>((9,00*3,00)/2)*2</t>
  </si>
  <si>
    <t>941941191R00</t>
  </si>
  <si>
    <t xml:space="preserve">Příplatek za každý měsíc použití lešení k pol.1031 </t>
  </si>
  <si>
    <t>941941831R00</t>
  </si>
  <si>
    <t xml:space="preserve">Demontáž lešení leh.řad.s podlahami,š.1 m, H 10 m </t>
  </si>
  <si>
    <t>99</t>
  </si>
  <si>
    <t>Staveništní přesun hmot</t>
  </si>
  <si>
    <t>999281111R00</t>
  </si>
  <si>
    <t xml:space="preserve">Přesun hmot pro opravy a údržbu do výšky 25 m </t>
  </si>
  <si>
    <t>762</t>
  </si>
  <si>
    <t>Konstrukce tesařské</t>
  </si>
  <si>
    <t>762331811R00</t>
  </si>
  <si>
    <t xml:space="preserve">Demontáž konstrukcí krovů z hranolů do 120 cm2 </t>
  </si>
  <si>
    <t>demontáž stávajících kleštin:</t>
  </si>
  <si>
    <t>18*4,10</t>
  </si>
  <si>
    <t>762331911R00</t>
  </si>
  <si>
    <t xml:space="preserve">Vyřezání části střešní vazby do 120 cm2,do dl.3 m </t>
  </si>
  <si>
    <t>zkrácení kleštin z délky 4100 na 3200 mm:</t>
  </si>
  <si>
    <t>18*0,90</t>
  </si>
  <si>
    <t>762332110R00</t>
  </si>
  <si>
    <t xml:space="preserve">Montáž vázaných krovů pravidelných do 120 cm2 </t>
  </si>
  <si>
    <t>zpětná montáž stávajících kleštin:</t>
  </si>
  <si>
    <t>18*3,20</t>
  </si>
  <si>
    <t>762342203RT4</t>
  </si>
  <si>
    <t>Montáž laťování střech, vzdálenost latí 22 - 36 cm včetně dodávky řeziva, latě 4/6 cm</t>
  </si>
  <si>
    <t>nové latě:</t>
  </si>
  <si>
    <t>10,00*6,33</t>
  </si>
  <si>
    <t>762342204RT4</t>
  </si>
  <si>
    <t>Montáž laťování střech, svislé, vzdálenost 100 cm včetně dodávky řeziva, latě 4/6 cm</t>
  </si>
  <si>
    <t>nové kontralatě:</t>
  </si>
  <si>
    <t>762342812R00</t>
  </si>
  <si>
    <t xml:space="preserve">Demontáž laťování střech, rozteč latí do 50 cm </t>
  </si>
  <si>
    <t>demontáž latí:</t>
  </si>
  <si>
    <t>demontáž kontralatí:</t>
  </si>
  <si>
    <t>762395000R00</t>
  </si>
  <si>
    <t xml:space="preserve">Spojovací a ochranné prostředky pro střechy </t>
  </si>
  <si>
    <t>42*10,00*(0,04*0,06)</t>
  </si>
  <si>
    <t>20*6,33*(0,04*0,06)</t>
  </si>
  <si>
    <t>762-001</t>
  </si>
  <si>
    <t xml:space="preserve">Vyřezání otvoru do bednění pro střešní okna </t>
  </si>
  <si>
    <t>762-002</t>
  </si>
  <si>
    <t xml:space="preserve">D+M svorníků, šroubů délky 300 mm </t>
  </si>
  <si>
    <t>spojení kleštin a krovů:</t>
  </si>
  <si>
    <t>18,00*2</t>
  </si>
  <si>
    <t>998762202R00</t>
  </si>
  <si>
    <t xml:space="preserve">Přesun hmot pro tesařské konstrukce, výšky do 12 m </t>
  </si>
  <si>
    <t>764</t>
  </si>
  <si>
    <t>Konstrukce klempířské</t>
  </si>
  <si>
    <t>764339210R00</t>
  </si>
  <si>
    <t xml:space="preserve">Lemování z Pz, komínů na vlnité krytině, v ploše </t>
  </si>
  <si>
    <t>u komínu:</t>
  </si>
  <si>
    <t>0,70*0,60</t>
  </si>
  <si>
    <t>764352291R00</t>
  </si>
  <si>
    <t xml:space="preserve">Montáž žlabů Pz podokapních půlkruhových </t>
  </si>
  <si>
    <t>zpětná montáž žlabů:</t>
  </si>
  <si>
    <t>10,00+10,00</t>
  </si>
  <si>
    <t>764352292R00</t>
  </si>
  <si>
    <t xml:space="preserve">Montáž háků Pz půlkruhových </t>
  </si>
  <si>
    <t>764352294R00</t>
  </si>
  <si>
    <t xml:space="preserve">Montáž čel žlabů Pz půlkruhových </t>
  </si>
  <si>
    <t>764352811R00</t>
  </si>
  <si>
    <t xml:space="preserve">Demontáž žlabů půlkruh. rovných, rš 330 mm, do 45° </t>
  </si>
  <si>
    <t>demontáž žlabů pro zpětné použití:</t>
  </si>
  <si>
    <t>764359291R00</t>
  </si>
  <si>
    <t xml:space="preserve">Montáž kotlíku Pz oválného </t>
  </si>
  <si>
    <t>764359811R00</t>
  </si>
  <si>
    <t xml:space="preserve">Demontáž kotlíku kónického, sklon do 45° </t>
  </si>
  <si>
    <t>demontáž kotlíku pro zpětné použití:</t>
  </si>
  <si>
    <t>2,00</t>
  </si>
  <si>
    <t>764454291R00</t>
  </si>
  <si>
    <t xml:space="preserve">Montáž trub Pz odpadních kruhových </t>
  </si>
  <si>
    <t>zpětná montáž svodů :</t>
  </si>
  <si>
    <t>2*3,50</t>
  </si>
  <si>
    <t>764454292R00</t>
  </si>
  <si>
    <t xml:space="preserve">Montáž zděře Pz kruhové </t>
  </si>
  <si>
    <t>2*4,00</t>
  </si>
  <si>
    <t>764454293R00</t>
  </si>
  <si>
    <t xml:space="preserve">Montáž kolena Pz kruhového </t>
  </si>
  <si>
    <t>764454295R00</t>
  </si>
  <si>
    <t xml:space="preserve">Montáž manžety ochranné Pz kruhové </t>
  </si>
  <si>
    <t>764454802R00</t>
  </si>
  <si>
    <t xml:space="preserve">Demontáž odpadních trub kruhových,D 120 mm </t>
  </si>
  <si>
    <t>demontáž svodů pro zpětné použití:</t>
  </si>
  <si>
    <t>764901206RT3</t>
  </si>
  <si>
    <t>Lindab, okapový plech FOTPA, tl. 0,5 mm RŠ 245 mm, povrchová úprava Elite</t>
  </si>
  <si>
    <t>okapový plech:</t>
  </si>
  <si>
    <t>998764202R00</t>
  </si>
  <si>
    <t xml:space="preserve">Přesun hmot pro klempířské konstr., výšky do 12 m </t>
  </si>
  <si>
    <t>765</t>
  </si>
  <si>
    <t>Krytiny tvrdé</t>
  </si>
  <si>
    <t>765312813R00</t>
  </si>
  <si>
    <t xml:space="preserve">Demontáž krytiny dvoudrážk., na sucho, pro použití </t>
  </si>
  <si>
    <t>demontáž krytiny pro zpětnou montáž na střechu:</t>
  </si>
  <si>
    <t>765318861R00</t>
  </si>
  <si>
    <t xml:space="preserve">Demontáž krytiny z hřebenáčů, zvětr.malta, do suti </t>
  </si>
  <si>
    <t>demontáž hřebenáčů pro zpětnou montáž na střechu:</t>
  </si>
  <si>
    <t>7,30</t>
  </si>
  <si>
    <t>demontáž nároží pro zpětnou montáž na střechu:</t>
  </si>
  <si>
    <t>4*2,30</t>
  </si>
  <si>
    <t>765319211R00</t>
  </si>
  <si>
    <t xml:space="preserve">Mont.krytiny drážk.střech jedn.na sucho do 12ks/m2 </t>
  </si>
  <si>
    <t>zpětná montáž střešní krytiny:</t>
  </si>
  <si>
    <t>765319411R00</t>
  </si>
  <si>
    <t xml:space="preserve">Montáž hřebene z hřebenáčů na sucho s podložkou </t>
  </si>
  <si>
    <t>zpětná montáž hřebenáčů:</t>
  </si>
  <si>
    <t>zpětná montáž nároží:</t>
  </si>
  <si>
    <t>765331231R00</t>
  </si>
  <si>
    <t xml:space="preserve">Hřeben Bramac s větracím pásem UH </t>
  </si>
  <si>
    <t>nový hřebenáč:</t>
  </si>
  <si>
    <t>765331251R00</t>
  </si>
  <si>
    <t xml:space="preserve">Nároží Bramac s větracím pásem Metalroll </t>
  </si>
  <si>
    <t>nové nároží:</t>
  </si>
  <si>
    <t>765331661R00</t>
  </si>
  <si>
    <t xml:space="preserve">Větrací mřížka šířky 52 mm </t>
  </si>
  <si>
    <t>u okapu:</t>
  </si>
  <si>
    <t>765331663R00</t>
  </si>
  <si>
    <t xml:space="preserve">Větrací pás z  PVC perforovaný </t>
  </si>
  <si>
    <t>765799313RL2</t>
  </si>
  <si>
    <t>Montáž fólie na bednění přibitím, přelepení spojů podstřešní difúzní fólie Tyvek Supro</t>
  </si>
  <si>
    <t>pojistná bitumenová hydroizolace na bednění:</t>
  </si>
  <si>
    <t>59160891.A</t>
  </si>
  <si>
    <t>Držák hřebenové latě F13 50 mm/310 mm</t>
  </si>
  <si>
    <t>10,00/0,31</t>
  </si>
  <si>
    <t>33,00</t>
  </si>
  <si>
    <t>998765202R00</t>
  </si>
  <si>
    <t xml:space="preserve">Přesun hmot pro krytiny tvrdé, výšky do 12 m </t>
  </si>
  <si>
    <t>766</t>
  </si>
  <si>
    <t>Konstrukce truhlářské</t>
  </si>
  <si>
    <t>766624042R00</t>
  </si>
  <si>
    <t xml:space="preserve">Montáž střešních oken rozměr 78/98 - 118 cm </t>
  </si>
  <si>
    <t>střešní okna S01:</t>
  </si>
  <si>
    <t>5,00</t>
  </si>
  <si>
    <t>611-40221.A</t>
  </si>
  <si>
    <t xml:space="preserve">Okno střešní GLU 0055 M04 š.78 x v.98 cm Velux </t>
  </si>
  <si>
    <t>611-40222.X</t>
  </si>
  <si>
    <t xml:space="preserve">Lemování okna Velux EDW 2000 M04   78x 98 cm </t>
  </si>
  <si>
    <t>998766202R00</t>
  </si>
  <si>
    <t xml:space="preserve">Přesun hmot pro truhlářské konstr., výšky do 12 m </t>
  </si>
  <si>
    <t>783</t>
  </si>
  <si>
    <t>Nátěry</t>
  </si>
  <si>
    <t>783782205R00</t>
  </si>
  <si>
    <t xml:space="preserve">Nátěr tesařských konstrukcí Bochemitem QB 2x </t>
  </si>
  <si>
    <t>42*10,00*(2*0,04+2*0,06)</t>
  </si>
  <si>
    <t>20*6,33*(2*0,04+2*0,06)</t>
  </si>
  <si>
    <t>stávající bednění z vrchní strany:</t>
  </si>
  <si>
    <t>57,60*(2*0,06+2*0,16)</t>
  </si>
  <si>
    <t>M211</t>
  </si>
  <si>
    <t>Hromosvod</t>
  </si>
  <si>
    <t>211-001</t>
  </si>
  <si>
    <t xml:space="preserve">Demontáž potřebné části svodů hromosvodu </t>
  </si>
  <si>
    <t>211-002</t>
  </si>
  <si>
    <t>Zpětná montáž potřebné části hromosvodu vč.dodávky potřebného materiálu na doplnění</t>
  </si>
  <si>
    <t>211-003</t>
  </si>
  <si>
    <t xml:space="preserve">Revize hromosvodu </t>
  </si>
  <si>
    <t>D96</t>
  </si>
  <si>
    <t>Přesuny suti a vybouraných hmot</t>
  </si>
  <si>
    <t>979011111R00</t>
  </si>
  <si>
    <t xml:space="preserve">Svislá doprava suti a vybour. hmot za 2.NP a 1.PP </t>
  </si>
  <si>
    <t>979081111R00</t>
  </si>
  <si>
    <t xml:space="preserve">Odvoz suti a vybour. hmot na skládku do 1 km </t>
  </si>
  <si>
    <t>979081121R00</t>
  </si>
  <si>
    <t xml:space="preserve">Příplatek k odvozu za každý další 1 km </t>
  </si>
  <si>
    <t>979088212R00</t>
  </si>
  <si>
    <t xml:space="preserve">Nakládání suti na dopravní prostředky </t>
  </si>
  <si>
    <t>979999999R00</t>
  </si>
  <si>
    <t xml:space="preserve">Poplatek za skladku 10 % příměsí - DUFONEV Brno </t>
  </si>
</sst>
</file>

<file path=xl/styles.xml><?xml version="1.0" encoding="utf-8"?>
<styleSheet xmlns="http://schemas.openxmlformats.org/spreadsheetml/2006/main">
  <numFmts count="3">
    <numFmt numFmtId="164" formatCode="dd/mm/yy"/>
    <numFmt numFmtId="165" formatCode="0.0"/>
    <numFmt numFmtId="166" formatCode="#,##0\ &quot;Kč&quot;"/>
  </numFmts>
  <fonts count="26">
    <font>
      <sz val="10"/>
      <name val="Arial CE"/>
      <charset val="238"/>
    </font>
    <font>
      <sz val="10"/>
      <name val="Arial CE"/>
      <charset val="238"/>
    </font>
    <font>
      <b/>
      <sz val="14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  <family val="2"/>
      <charset val="238"/>
    </font>
    <font>
      <sz val="8"/>
      <name val="Arial CE"/>
      <family val="2"/>
      <charset val="238"/>
    </font>
    <font>
      <sz val="10"/>
      <name val="Arial CE"/>
    </font>
    <font>
      <b/>
      <sz val="10"/>
      <name val="Arial CE"/>
      <family val="2"/>
      <charset val="238"/>
    </font>
    <font>
      <sz val="9"/>
      <name val="Arial CE"/>
      <family val="2"/>
      <charset val="238"/>
    </font>
    <font>
      <b/>
      <u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sz val="10"/>
      <color indexed="9"/>
      <name val="Arial CE"/>
      <family val="2"/>
      <charset val="238"/>
    </font>
    <font>
      <sz val="8"/>
      <name val="Arial"/>
      <family val="2"/>
      <charset val="238"/>
    </font>
    <font>
      <sz val="10"/>
      <color indexed="9"/>
      <name val="Arial CE"/>
    </font>
    <font>
      <sz val="8"/>
      <color indexed="17"/>
      <name val="Arial"/>
      <family val="2"/>
      <charset val="238"/>
    </font>
    <font>
      <sz val="8"/>
      <color indexed="9"/>
      <name val="Arial"/>
      <family val="2"/>
      <charset val="238"/>
    </font>
    <font>
      <sz val="8"/>
      <color indexed="12"/>
      <name val="Arial"/>
      <family val="2"/>
      <charset val="238"/>
    </font>
    <font>
      <sz val="10"/>
      <color indexed="12"/>
      <name val="Arial"/>
      <family val="2"/>
      <charset val="238"/>
    </font>
    <font>
      <b/>
      <i/>
      <sz val="10"/>
      <name val="Arial"/>
      <family val="2"/>
      <charset val="238"/>
    </font>
    <font>
      <i/>
      <sz val="8"/>
      <name val="Arial CE"/>
      <family val="2"/>
      <charset val="238"/>
    </font>
    <font>
      <i/>
      <sz val="9"/>
      <name val="Arial CE"/>
    </font>
  </fonts>
  <fills count="4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40"/>
      </patternFill>
    </fill>
  </fills>
  <borders count="63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thin">
        <color indexed="64"/>
      </left>
      <right style="thin">
        <color indexed="64"/>
      </right>
      <top style="dotted">
        <color indexed="64"/>
      </top>
      <bottom/>
      <diagonal/>
    </border>
  </borders>
  <cellStyleXfs count="2">
    <xf numFmtId="0" fontId="0" fillId="0" borderId="0"/>
    <xf numFmtId="0" fontId="10" fillId="0" borderId="0"/>
  </cellStyleXfs>
  <cellXfs count="233">
    <xf numFmtId="0" fontId="0" fillId="0" borderId="0" xfId="0"/>
    <xf numFmtId="0" fontId="2" fillId="0" borderId="1" xfId="0" applyFont="1" applyBorder="1" applyAlignment="1">
      <alignment horizontal="centerContinuous" vertical="top"/>
    </xf>
    <xf numFmtId="0" fontId="3" fillId="0" borderId="1" xfId="0" applyFont="1" applyBorder="1" applyAlignment="1">
      <alignment horizontal="centerContinuous"/>
    </xf>
    <xf numFmtId="0" fontId="4" fillId="2" borderId="2" xfId="0" applyFont="1" applyFill="1" applyBorder="1" applyAlignment="1">
      <alignment horizontal="left"/>
    </xf>
    <xf numFmtId="0" fontId="5" fillId="2" borderId="3" xfId="0" applyFont="1" applyFill="1" applyBorder="1" applyAlignment="1">
      <alignment horizontal="centerContinuous"/>
    </xf>
    <xf numFmtId="49" fontId="6" fillId="2" borderId="4" xfId="0" applyNumberFormat="1" applyFont="1" applyFill="1" applyBorder="1" applyAlignment="1">
      <alignment horizontal="left"/>
    </xf>
    <xf numFmtId="49" fontId="5" fillId="2" borderId="3" xfId="0" applyNumberFormat="1" applyFont="1" applyFill="1" applyBorder="1" applyAlignment="1">
      <alignment horizontal="centerContinuous"/>
    </xf>
    <xf numFmtId="0" fontId="5" fillId="0" borderId="5" xfId="0" applyFont="1" applyBorder="1"/>
    <xf numFmtId="49" fontId="5" fillId="0" borderId="6" xfId="0" applyNumberFormat="1" applyFont="1" applyBorder="1" applyAlignment="1">
      <alignment horizontal="left"/>
    </xf>
    <xf numFmtId="0" fontId="3" fillId="0" borderId="7" xfId="0" applyFont="1" applyBorder="1"/>
    <xf numFmtId="0" fontId="5" fillId="0" borderId="8" xfId="0" applyFont="1" applyBorder="1"/>
    <xf numFmtId="49" fontId="5" fillId="0" borderId="9" xfId="0" applyNumberFormat="1" applyFont="1" applyBorder="1"/>
    <xf numFmtId="49" fontId="5" fillId="0" borderId="8" xfId="0" applyNumberFormat="1" applyFont="1" applyBorder="1"/>
    <xf numFmtId="0" fontId="5" fillId="0" borderId="10" xfId="0" applyFont="1" applyBorder="1"/>
    <xf numFmtId="0" fontId="5" fillId="0" borderId="11" xfId="0" applyFont="1" applyBorder="1" applyAlignment="1">
      <alignment horizontal="left"/>
    </xf>
    <xf numFmtId="0" fontId="4" fillId="0" borderId="7" xfId="0" applyFont="1" applyBorder="1"/>
    <xf numFmtId="49" fontId="5" fillId="0" borderId="11" xfId="0" applyNumberFormat="1" applyFont="1" applyBorder="1" applyAlignment="1">
      <alignment horizontal="left"/>
    </xf>
    <xf numFmtId="49" fontId="4" fillId="2" borderId="7" xfId="0" applyNumberFormat="1" applyFont="1" applyFill="1" applyBorder="1"/>
    <xf numFmtId="49" fontId="3" fillId="2" borderId="8" xfId="0" applyNumberFormat="1" applyFont="1" applyFill="1" applyBorder="1"/>
    <xf numFmtId="49" fontId="4" fillId="2" borderId="9" xfId="0" applyNumberFormat="1" applyFont="1" applyFill="1" applyBorder="1"/>
    <xf numFmtId="49" fontId="3" fillId="2" borderId="9" xfId="0" applyNumberFormat="1" applyFont="1" applyFill="1" applyBorder="1"/>
    <xf numFmtId="0" fontId="5" fillId="0" borderId="10" xfId="0" applyFont="1" applyFill="1" applyBorder="1"/>
    <xf numFmtId="3" fontId="5" fillId="0" borderId="11" xfId="0" applyNumberFormat="1" applyFont="1" applyBorder="1" applyAlignment="1">
      <alignment horizontal="left"/>
    </xf>
    <xf numFmtId="0" fontId="0" fillId="0" borderId="0" xfId="0" applyFill="1"/>
    <xf numFmtId="49" fontId="4" fillId="2" borderId="12" xfId="0" applyNumberFormat="1" applyFont="1" applyFill="1" applyBorder="1"/>
    <xf numFmtId="49" fontId="3" fillId="2" borderId="13" xfId="0" applyNumberFormat="1" applyFont="1" applyFill="1" applyBorder="1"/>
    <xf numFmtId="49" fontId="4" fillId="2" borderId="0" xfId="0" applyNumberFormat="1" applyFont="1" applyFill="1" applyBorder="1"/>
    <xf numFmtId="49" fontId="3" fillId="2" borderId="0" xfId="0" applyNumberFormat="1" applyFont="1" applyFill="1" applyBorder="1"/>
    <xf numFmtId="49" fontId="5" fillId="0" borderId="10" xfId="0" applyNumberFormat="1" applyFont="1" applyBorder="1" applyAlignment="1">
      <alignment horizontal="left"/>
    </xf>
    <xf numFmtId="0" fontId="5" fillId="0" borderId="14" xfId="0" applyFont="1" applyBorder="1"/>
    <xf numFmtId="0" fontId="5" fillId="0" borderId="10" xfId="0" applyNumberFormat="1" applyFont="1" applyBorder="1"/>
    <xf numFmtId="0" fontId="5" fillId="0" borderId="16" xfId="0" applyNumberFormat="1" applyFont="1" applyBorder="1" applyAlignment="1">
      <alignment horizontal="left"/>
    </xf>
    <xf numFmtId="0" fontId="0" fillId="0" borderId="0" xfId="0" applyNumberFormat="1" applyBorder="1"/>
    <xf numFmtId="0" fontId="0" fillId="0" borderId="0" xfId="0" applyNumberFormat="1"/>
    <xf numFmtId="0" fontId="5" fillId="0" borderId="16" xfId="0" applyFont="1" applyBorder="1" applyAlignment="1">
      <alignment horizontal="left"/>
    </xf>
    <xf numFmtId="0" fontId="0" fillId="0" borderId="0" xfId="0" applyBorder="1"/>
    <xf numFmtId="0" fontId="5" fillId="0" borderId="10" xfId="0" applyFont="1" applyFill="1" applyBorder="1" applyAlignment="1"/>
    <xf numFmtId="0" fontId="5" fillId="0" borderId="16" xfId="0" applyFont="1" applyFill="1" applyBorder="1" applyAlignment="1"/>
    <xf numFmtId="0" fontId="1" fillId="0" borderId="0" xfId="0" applyFont="1" applyFill="1" applyBorder="1" applyAlignment="1"/>
    <xf numFmtId="0" fontId="5" fillId="0" borderId="10" xfId="0" applyFont="1" applyBorder="1" applyAlignment="1"/>
    <xf numFmtId="0" fontId="5" fillId="0" borderId="16" xfId="0" applyFont="1" applyBorder="1" applyAlignment="1"/>
    <xf numFmtId="3" fontId="0" fillId="0" borderId="0" xfId="0" applyNumberFormat="1"/>
    <xf numFmtId="0" fontId="5" fillId="0" borderId="7" xfId="0" applyFont="1" applyBorder="1"/>
    <xf numFmtId="0" fontId="5" fillId="0" borderId="5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2" fillId="0" borderId="18" xfId="0" applyFont="1" applyBorder="1" applyAlignment="1">
      <alignment horizontal="centerContinuous" vertical="center"/>
    </xf>
    <xf numFmtId="0" fontId="7" fillId="0" borderId="19" xfId="0" applyFont="1" applyBorder="1" applyAlignment="1">
      <alignment horizontal="centerContinuous" vertical="center"/>
    </xf>
    <xf numFmtId="0" fontId="3" fillId="0" borderId="19" xfId="0" applyFont="1" applyBorder="1" applyAlignment="1">
      <alignment horizontal="centerContinuous" vertical="center"/>
    </xf>
    <xf numFmtId="0" fontId="3" fillId="0" borderId="20" xfId="0" applyFont="1" applyBorder="1" applyAlignment="1">
      <alignment horizontal="centerContinuous" vertical="center"/>
    </xf>
    <xf numFmtId="0" fontId="4" fillId="2" borderId="21" xfId="0" applyFont="1" applyFill="1" applyBorder="1" applyAlignment="1">
      <alignment horizontal="left"/>
    </xf>
    <xf numFmtId="0" fontId="3" fillId="2" borderId="22" xfId="0" applyFont="1" applyFill="1" applyBorder="1" applyAlignment="1">
      <alignment horizontal="left"/>
    </xf>
    <xf numFmtId="0" fontId="3" fillId="2" borderId="23" xfId="0" applyFont="1" applyFill="1" applyBorder="1" applyAlignment="1">
      <alignment horizontal="centerContinuous"/>
    </xf>
    <xf numFmtId="0" fontId="4" fillId="2" borderId="22" xfId="0" applyFont="1" applyFill="1" applyBorder="1" applyAlignment="1">
      <alignment horizontal="centerContinuous"/>
    </xf>
    <xf numFmtId="0" fontId="3" fillId="2" borderId="22" xfId="0" applyFont="1" applyFill="1" applyBorder="1" applyAlignment="1">
      <alignment horizontal="centerContinuous"/>
    </xf>
    <xf numFmtId="0" fontId="3" fillId="0" borderId="24" xfId="0" applyFont="1" applyBorder="1"/>
    <xf numFmtId="0" fontId="3" fillId="0" borderId="25" xfId="0" applyFont="1" applyBorder="1"/>
    <xf numFmtId="3" fontId="3" fillId="0" borderId="6" xfId="0" applyNumberFormat="1" applyFont="1" applyBorder="1"/>
    <xf numFmtId="0" fontId="3" fillId="0" borderId="2" xfId="0" applyFont="1" applyBorder="1"/>
    <xf numFmtId="3" fontId="3" fillId="0" borderId="4" xfId="0" applyNumberFormat="1" applyFont="1" applyBorder="1"/>
    <xf numFmtId="0" fontId="3" fillId="0" borderId="3" xfId="0" applyFont="1" applyBorder="1"/>
    <xf numFmtId="3" fontId="3" fillId="0" borderId="9" xfId="0" applyNumberFormat="1" applyFont="1" applyBorder="1"/>
    <xf numFmtId="0" fontId="3" fillId="0" borderId="8" xfId="0" applyFont="1" applyBorder="1"/>
    <xf numFmtId="0" fontId="3" fillId="0" borderId="26" xfId="0" applyFont="1" applyBorder="1"/>
    <xf numFmtId="0" fontId="3" fillId="0" borderId="25" xfId="0" applyFont="1" applyBorder="1" applyAlignment="1">
      <alignment shrinkToFit="1"/>
    </xf>
    <xf numFmtId="0" fontId="3" fillId="0" borderId="27" xfId="0" applyFont="1" applyBorder="1"/>
    <xf numFmtId="0" fontId="3" fillId="0" borderId="12" xfId="0" applyFont="1" applyBorder="1"/>
    <xf numFmtId="0" fontId="3" fillId="0" borderId="0" xfId="0" applyFont="1" applyBorder="1"/>
    <xf numFmtId="3" fontId="3" fillId="0" borderId="30" xfId="0" applyNumberFormat="1" applyFont="1" applyBorder="1"/>
    <xf numFmtId="0" fontId="3" fillId="0" borderId="28" xfId="0" applyFont="1" applyBorder="1"/>
    <xf numFmtId="3" fontId="3" fillId="0" borderId="31" xfId="0" applyNumberFormat="1" applyFont="1" applyBorder="1"/>
    <xf numFmtId="0" fontId="3" fillId="0" borderId="29" xfId="0" applyFont="1" applyBorder="1"/>
    <xf numFmtId="0" fontId="4" fillId="2" borderId="2" xfId="0" applyFont="1" applyFill="1" applyBorder="1"/>
    <xf numFmtId="0" fontId="4" fillId="2" borderId="4" xfId="0" applyFont="1" applyFill="1" applyBorder="1"/>
    <xf numFmtId="0" fontId="4" fillId="2" borderId="3" xfId="0" applyFont="1" applyFill="1" applyBorder="1"/>
    <xf numFmtId="0" fontId="4" fillId="2" borderId="32" xfId="0" applyFont="1" applyFill="1" applyBorder="1"/>
    <xf numFmtId="0" fontId="4" fillId="2" borderId="33" xfId="0" applyFont="1" applyFill="1" applyBorder="1"/>
    <xf numFmtId="0" fontId="3" fillId="0" borderId="13" xfId="0" applyFont="1" applyBorder="1"/>
    <xf numFmtId="0" fontId="3" fillId="0" borderId="0" xfId="0" applyFont="1"/>
    <xf numFmtId="0" fontId="3" fillId="0" borderId="34" xfId="0" applyFont="1" applyBorder="1"/>
    <xf numFmtId="0" fontId="3" fillId="0" borderId="35" xfId="0" applyFont="1" applyBorder="1"/>
    <xf numFmtId="0" fontId="3" fillId="0" borderId="0" xfId="0" applyFont="1" applyBorder="1" applyAlignment="1">
      <alignment horizontal="right"/>
    </xf>
    <xf numFmtId="164" fontId="3" fillId="0" borderId="0" xfId="0" applyNumberFormat="1" applyFont="1" applyBorder="1"/>
    <xf numFmtId="0" fontId="3" fillId="0" borderId="0" xfId="0" applyFont="1" applyFill="1" applyBorder="1"/>
    <xf numFmtId="0" fontId="3" fillId="0" borderId="36" xfId="0" applyFont="1" applyBorder="1"/>
    <xf numFmtId="0" fontId="3" fillId="0" borderId="37" xfId="0" applyFont="1" applyBorder="1"/>
    <xf numFmtId="0" fontId="3" fillId="0" borderId="38" xfId="0" applyFont="1" applyBorder="1"/>
    <xf numFmtId="0" fontId="3" fillId="0" borderId="39" xfId="0" applyFont="1" applyBorder="1"/>
    <xf numFmtId="165" fontId="3" fillId="0" borderId="40" xfId="0" applyNumberFormat="1" applyFont="1" applyBorder="1" applyAlignment="1">
      <alignment horizontal="right"/>
    </xf>
    <xf numFmtId="0" fontId="3" fillId="0" borderId="40" xfId="0" applyFont="1" applyBorder="1"/>
    <xf numFmtId="0" fontId="3" fillId="0" borderId="9" xfId="0" applyFont="1" applyBorder="1"/>
    <xf numFmtId="165" fontId="3" fillId="0" borderId="8" xfId="0" applyNumberFormat="1" applyFont="1" applyBorder="1" applyAlignment="1">
      <alignment horizontal="right"/>
    </xf>
    <xf numFmtId="0" fontId="7" fillId="2" borderId="28" xfId="0" applyFont="1" applyFill="1" applyBorder="1"/>
    <xf numFmtId="0" fontId="7" fillId="2" borderId="31" xfId="0" applyFont="1" applyFill="1" applyBorder="1"/>
    <xf numFmtId="0" fontId="7" fillId="2" borderId="29" xfId="0" applyFont="1" applyFill="1" applyBorder="1"/>
    <xf numFmtId="0" fontId="8" fillId="0" borderId="0" xfId="0" applyFont="1"/>
    <xf numFmtId="0" fontId="0" fillId="0" borderId="0" xfId="0" applyAlignment="1"/>
    <xf numFmtId="0" fontId="0" fillId="0" borderId="0" xfId="0" applyAlignment="1">
      <alignment vertical="justify"/>
    </xf>
    <xf numFmtId="49" fontId="4" fillId="0" borderId="45" xfId="1" applyNumberFormat="1" applyFont="1" applyBorder="1"/>
    <xf numFmtId="49" fontId="3" fillId="0" borderId="45" xfId="1" applyNumberFormat="1" applyFont="1" applyBorder="1"/>
    <xf numFmtId="49" fontId="3" fillId="0" borderId="45" xfId="1" applyNumberFormat="1" applyFont="1" applyBorder="1" applyAlignment="1">
      <alignment horizontal="right"/>
    </xf>
    <xf numFmtId="0" fontId="3" fillId="0" borderId="46" xfId="1" applyFont="1" applyBorder="1"/>
    <xf numFmtId="49" fontId="3" fillId="0" borderId="45" xfId="0" applyNumberFormat="1" applyFont="1" applyBorder="1" applyAlignment="1">
      <alignment horizontal="left"/>
    </xf>
    <xf numFmtId="0" fontId="3" fillId="0" borderId="47" xfId="0" applyNumberFormat="1" applyFont="1" applyBorder="1"/>
    <xf numFmtId="49" fontId="4" fillId="0" borderId="50" xfId="1" applyNumberFormat="1" applyFont="1" applyBorder="1"/>
    <xf numFmtId="49" fontId="3" fillId="0" borderId="50" xfId="1" applyNumberFormat="1" applyFont="1" applyBorder="1"/>
    <xf numFmtId="49" fontId="3" fillId="0" borderId="50" xfId="1" applyNumberFormat="1" applyFont="1" applyBorder="1" applyAlignment="1">
      <alignment horizontal="right"/>
    </xf>
    <xf numFmtId="49" fontId="2" fillId="0" borderId="0" xfId="0" applyNumberFormat="1" applyFont="1" applyAlignment="1">
      <alignment horizontal="centerContinuous"/>
    </xf>
    <xf numFmtId="0" fontId="2" fillId="0" borderId="0" xfId="0" applyFont="1" applyAlignment="1">
      <alignment horizontal="centerContinuous"/>
    </xf>
    <xf numFmtId="0" fontId="2" fillId="0" borderId="0" xfId="0" applyFont="1" applyBorder="1" applyAlignment="1">
      <alignment horizontal="centerContinuous"/>
    </xf>
    <xf numFmtId="49" fontId="4" fillId="2" borderId="21" xfId="0" applyNumberFormat="1" applyFont="1" applyFill="1" applyBorder="1" applyAlignment="1">
      <alignment horizontal="center"/>
    </xf>
    <xf numFmtId="0" fontId="4" fillId="2" borderId="22" xfId="0" applyFont="1" applyFill="1" applyBorder="1" applyAlignment="1">
      <alignment horizontal="center"/>
    </xf>
    <xf numFmtId="0" fontId="4" fillId="2" borderId="23" xfId="0" applyFont="1" applyFill="1" applyBorder="1" applyAlignment="1">
      <alignment horizontal="center"/>
    </xf>
    <xf numFmtId="0" fontId="4" fillId="2" borderId="53" xfId="0" applyFont="1" applyFill="1" applyBorder="1" applyAlignment="1">
      <alignment horizontal="center"/>
    </xf>
    <xf numFmtId="0" fontId="4" fillId="2" borderId="54" xfId="0" applyFont="1" applyFill="1" applyBorder="1" applyAlignment="1">
      <alignment horizontal="center"/>
    </xf>
    <xf numFmtId="0" fontId="4" fillId="2" borderId="55" xfId="0" applyFont="1" applyFill="1" applyBorder="1" applyAlignment="1">
      <alignment horizontal="center"/>
    </xf>
    <xf numFmtId="0" fontId="5" fillId="0" borderId="0" xfId="0" applyFont="1" applyBorder="1"/>
    <xf numFmtId="3" fontId="3" fillId="0" borderId="35" xfId="0" applyNumberFormat="1" applyFont="1" applyBorder="1"/>
    <xf numFmtId="0" fontId="4" fillId="2" borderId="21" xfId="0" applyFont="1" applyFill="1" applyBorder="1"/>
    <xf numFmtId="0" fontId="4" fillId="2" borderId="22" xfId="0" applyFont="1" applyFill="1" applyBorder="1"/>
    <xf numFmtId="3" fontId="4" fillId="2" borderId="23" xfId="0" applyNumberFormat="1" applyFont="1" applyFill="1" applyBorder="1"/>
    <xf numFmtId="3" fontId="4" fillId="2" borderId="53" xfId="0" applyNumberFormat="1" applyFont="1" applyFill="1" applyBorder="1"/>
    <xf numFmtId="3" fontId="4" fillId="2" borderId="54" xfId="0" applyNumberFormat="1" applyFont="1" applyFill="1" applyBorder="1"/>
    <xf numFmtId="3" fontId="4" fillId="2" borderId="55" xfId="0" applyNumberFormat="1" applyFont="1" applyFill="1" applyBorder="1"/>
    <xf numFmtId="0" fontId="11" fillId="0" borderId="0" xfId="0" applyFont="1"/>
    <xf numFmtId="3" fontId="2" fillId="0" borderId="0" xfId="0" applyNumberFormat="1" applyFont="1" applyAlignment="1">
      <alignment horizontal="centerContinuous"/>
    </xf>
    <xf numFmtId="0" fontId="3" fillId="2" borderId="33" xfId="0" applyFont="1" applyFill="1" applyBorder="1"/>
    <xf numFmtId="0" fontId="4" fillId="2" borderId="58" xfId="0" applyFont="1" applyFill="1" applyBorder="1" applyAlignment="1">
      <alignment horizontal="right"/>
    </xf>
    <xf numFmtId="0" fontId="4" fillId="2" borderId="4" xfId="0" applyFont="1" applyFill="1" applyBorder="1" applyAlignment="1">
      <alignment horizontal="right"/>
    </xf>
    <xf numFmtId="0" fontId="4" fillId="2" borderId="3" xfId="0" applyFont="1" applyFill="1" applyBorder="1" applyAlignment="1">
      <alignment horizontal="center"/>
    </xf>
    <xf numFmtId="4" fontId="6" fillId="2" borderId="4" xfId="0" applyNumberFormat="1" applyFont="1" applyFill="1" applyBorder="1" applyAlignment="1">
      <alignment horizontal="right"/>
    </xf>
    <xf numFmtId="4" fontId="6" fillId="2" borderId="33" xfId="0" applyNumberFormat="1" applyFont="1" applyFill="1" applyBorder="1" applyAlignment="1">
      <alignment horizontal="right"/>
    </xf>
    <xf numFmtId="0" fontId="3" fillId="0" borderId="17" xfId="0" applyFont="1" applyBorder="1"/>
    <xf numFmtId="3" fontId="3" fillId="0" borderId="26" xfId="0" applyNumberFormat="1" applyFont="1" applyBorder="1" applyAlignment="1">
      <alignment horizontal="right"/>
    </xf>
    <xf numFmtId="165" fontId="3" fillId="0" borderId="10" xfId="0" applyNumberFormat="1" applyFont="1" applyBorder="1" applyAlignment="1">
      <alignment horizontal="right"/>
    </xf>
    <xf numFmtId="3" fontId="3" fillId="0" borderId="36" xfId="0" applyNumberFormat="1" applyFont="1" applyBorder="1" applyAlignment="1">
      <alignment horizontal="right"/>
    </xf>
    <xf numFmtId="4" fontId="3" fillId="0" borderId="25" xfId="0" applyNumberFormat="1" applyFont="1" applyBorder="1" applyAlignment="1">
      <alignment horizontal="right"/>
    </xf>
    <xf numFmtId="3" fontId="3" fillId="0" borderId="17" xfId="0" applyNumberFormat="1" applyFont="1" applyBorder="1" applyAlignment="1">
      <alignment horizontal="right"/>
    </xf>
    <xf numFmtId="0" fontId="3" fillId="2" borderId="28" xfId="0" applyFont="1" applyFill="1" applyBorder="1"/>
    <xf numFmtId="0" fontId="4" fillId="2" borderId="31" xfId="0" applyFont="1" applyFill="1" applyBorder="1"/>
    <xf numFmtId="0" fontId="3" fillId="2" borderId="31" xfId="0" applyFont="1" applyFill="1" applyBorder="1"/>
    <xf numFmtId="4" fontId="3" fillId="2" borderId="42" xfId="0" applyNumberFormat="1" applyFont="1" applyFill="1" applyBorder="1"/>
    <xf numFmtId="4" fontId="3" fillId="2" borderId="28" xfId="0" applyNumberFormat="1" applyFont="1" applyFill="1" applyBorder="1"/>
    <xf numFmtId="4" fontId="3" fillId="2" borderId="31" xfId="0" applyNumberFormat="1" applyFont="1" applyFill="1" applyBorder="1"/>
    <xf numFmtId="3" fontId="12" fillId="0" borderId="0" xfId="0" applyNumberFormat="1" applyFont="1"/>
    <xf numFmtId="4" fontId="12" fillId="0" borderId="0" xfId="0" applyNumberFormat="1" applyFont="1"/>
    <xf numFmtId="4" fontId="0" fillId="0" borderId="0" xfId="0" applyNumberFormat="1"/>
    <xf numFmtId="0" fontId="10" fillId="0" borderId="0" xfId="1"/>
    <xf numFmtId="0" fontId="3" fillId="0" borderId="0" xfId="1" applyFont="1"/>
    <xf numFmtId="0" fontId="14" fillId="0" borderId="0" xfId="1" applyFont="1" applyAlignment="1">
      <alignment horizontal="centerContinuous"/>
    </xf>
    <xf numFmtId="0" fontId="15" fillId="0" borderId="0" xfId="1" applyFont="1" applyAlignment="1">
      <alignment horizontal="centerContinuous"/>
    </xf>
    <xf numFmtId="0" fontId="15" fillId="0" borderId="0" xfId="1" applyFont="1" applyAlignment="1">
      <alignment horizontal="right"/>
    </xf>
    <xf numFmtId="0" fontId="3" fillId="0" borderId="45" xfId="1" applyFont="1" applyBorder="1"/>
    <xf numFmtId="0" fontId="5" fillId="0" borderId="46" xfId="1" applyFont="1" applyBorder="1" applyAlignment="1">
      <alignment horizontal="right"/>
    </xf>
    <xf numFmtId="49" fontId="3" fillId="0" borderId="45" xfId="1" applyNumberFormat="1" applyFont="1" applyBorder="1" applyAlignment="1">
      <alignment horizontal="left"/>
    </xf>
    <xf numFmtId="0" fontId="3" fillId="0" borderId="47" xfId="1" applyFont="1" applyBorder="1"/>
    <xf numFmtId="0" fontId="3" fillId="0" borderId="50" xfId="1" applyFont="1" applyBorder="1"/>
    <xf numFmtId="0" fontId="5" fillId="0" borderId="0" xfId="1" applyFont="1"/>
    <xf numFmtId="0" fontId="3" fillId="0" borderId="0" xfId="1" applyFont="1" applyAlignment="1">
      <alignment horizontal="right"/>
    </xf>
    <xf numFmtId="0" fontId="3" fillId="0" borderId="0" xfId="1" applyFont="1" applyAlignment="1"/>
    <xf numFmtId="49" fontId="5" fillId="2" borderId="10" xfId="1" applyNumberFormat="1" applyFont="1" applyFill="1" applyBorder="1"/>
    <xf numFmtId="0" fontId="5" fillId="2" borderId="8" xfId="1" applyFont="1" applyFill="1" applyBorder="1" applyAlignment="1">
      <alignment horizontal="center"/>
    </xf>
    <xf numFmtId="0" fontId="5" fillId="2" borderId="8" xfId="1" applyNumberFormat="1" applyFont="1" applyFill="1" applyBorder="1" applyAlignment="1">
      <alignment horizontal="center"/>
    </xf>
    <xf numFmtId="0" fontId="5" fillId="2" borderId="10" xfId="1" applyFont="1" applyFill="1" applyBorder="1" applyAlignment="1">
      <alignment horizontal="center"/>
    </xf>
    <xf numFmtId="0" fontId="4" fillId="0" borderId="56" xfId="1" applyFont="1" applyBorder="1" applyAlignment="1">
      <alignment horizontal="center"/>
    </xf>
    <xf numFmtId="49" fontId="4" fillId="0" borderId="56" xfId="1" applyNumberFormat="1" applyFont="1" applyBorder="1" applyAlignment="1">
      <alignment horizontal="left"/>
    </xf>
    <xf numFmtId="0" fontId="4" fillId="0" borderId="15" xfId="1" applyFont="1" applyBorder="1"/>
    <xf numFmtId="0" fontId="3" fillId="0" borderId="9" xfId="1" applyFont="1" applyBorder="1" applyAlignment="1">
      <alignment horizontal="center"/>
    </xf>
    <xf numFmtId="0" fontId="3" fillId="0" borderId="9" xfId="1" applyNumberFormat="1" applyFont="1" applyBorder="1" applyAlignment="1">
      <alignment horizontal="right"/>
    </xf>
    <xf numFmtId="0" fontId="3" fillId="0" borderId="8" xfId="1" applyNumberFormat="1" applyFont="1" applyBorder="1"/>
    <xf numFmtId="0" fontId="10" fillId="0" borderId="0" xfId="1" applyNumberFormat="1"/>
    <xf numFmtId="0" fontId="16" fillId="0" borderId="0" xfId="1" applyFont="1"/>
    <xf numFmtId="0" fontId="17" fillId="0" borderId="59" xfId="1" applyFont="1" applyBorder="1" applyAlignment="1">
      <alignment horizontal="center" vertical="top"/>
    </xf>
    <xf numFmtId="49" fontId="17" fillId="0" borderId="59" xfId="1" applyNumberFormat="1" applyFont="1" applyBorder="1" applyAlignment="1">
      <alignment horizontal="left" vertical="top"/>
    </xf>
    <xf numFmtId="0" fontId="17" fillId="0" borderId="59" xfId="1" applyFont="1" applyBorder="1" applyAlignment="1">
      <alignment vertical="top" wrapText="1"/>
    </xf>
    <xf numFmtId="49" fontId="17" fillId="0" borderId="59" xfId="1" applyNumberFormat="1" applyFont="1" applyBorder="1" applyAlignment="1">
      <alignment horizontal="center" shrinkToFit="1"/>
    </xf>
    <xf numFmtId="4" fontId="17" fillId="0" borderId="59" xfId="1" applyNumberFormat="1" applyFont="1" applyBorder="1" applyAlignment="1">
      <alignment horizontal="right"/>
    </xf>
    <xf numFmtId="4" fontId="17" fillId="0" borderId="59" xfId="1" applyNumberFormat="1" applyFont="1" applyBorder="1"/>
    <xf numFmtId="0" fontId="18" fillId="0" borderId="0" xfId="1" applyFont="1"/>
    <xf numFmtId="0" fontId="5" fillId="0" borderId="56" xfId="1" applyFont="1" applyBorder="1" applyAlignment="1">
      <alignment horizontal="center"/>
    </xf>
    <xf numFmtId="0" fontId="20" fillId="0" borderId="0" xfId="1" applyFont="1" applyAlignment="1">
      <alignment wrapText="1"/>
    </xf>
    <xf numFmtId="49" fontId="5" fillId="0" borderId="56" xfId="1" applyNumberFormat="1" applyFont="1" applyBorder="1" applyAlignment="1">
      <alignment horizontal="right"/>
    </xf>
    <xf numFmtId="4" fontId="21" fillId="3" borderId="62" xfId="1" applyNumberFormat="1" applyFont="1" applyFill="1" applyBorder="1" applyAlignment="1">
      <alignment horizontal="right" wrapText="1"/>
    </xf>
    <xf numFmtId="0" fontId="21" fillId="3" borderId="34" xfId="1" applyFont="1" applyFill="1" applyBorder="1" applyAlignment="1">
      <alignment horizontal="left" wrapText="1"/>
    </xf>
    <xf numFmtId="0" fontId="21" fillId="0" borderId="13" xfId="0" applyFont="1" applyBorder="1" applyAlignment="1">
      <alignment horizontal="right"/>
    </xf>
    <xf numFmtId="0" fontId="3" fillId="2" borderId="10" xfId="1" applyFont="1" applyFill="1" applyBorder="1" applyAlignment="1">
      <alignment horizontal="center"/>
    </xf>
    <xf numFmtId="49" fontId="23" fillId="2" borderId="10" xfId="1" applyNumberFormat="1" applyFont="1" applyFill="1" applyBorder="1" applyAlignment="1">
      <alignment horizontal="left"/>
    </xf>
    <xf numFmtId="0" fontId="23" fillId="2" borderId="15" xfId="1" applyFont="1" applyFill="1" applyBorder="1"/>
    <xf numFmtId="0" fontId="3" fillId="2" borderId="9" xfId="1" applyFont="1" applyFill="1" applyBorder="1" applyAlignment="1">
      <alignment horizontal="center"/>
    </xf>
    <xf numFmtId="4" fontId="3" fillId="2" borderId="9" xfId="1" applyNumberFormat="1" applyFont="1" applyFill="1" applyBorder="1" applyAlignment="1">
      <alignment horizontal="right"/>
    </xf>
    <xf numFmtId="4" fontId="3" fillId="2" borderId="8" xfId="1" applyNumberFormat="1" applyFont="1" applyFill="1" applyBorder="1" applyAlignment="1">
      <alignment horizontal="right"/>
    </xf>
    <xf numFmtId="4" fontId="4" fillId="2" borderId="10" xfId="1" applyNumberFormat="1" applyFont="1" applyFill="1" applyBorder="1"/>
    <xf numFmtId="3" fontId="10" fillId="0" borderId="0" xfId="1" applyNumberFormat="1"/>
    <xf numFmtId="0" fontId="10" fillId="0" borderId="0" xfId="1" applyBorder="1"/>
    <xf numFmtId="0" fontId="24" fillId="0" borderId="0" xfId="1" applyFont="1" applyAlignment="1"/>
    <xf numFmtId="0" fontId="10" fillId="0" borderId="0" xfId="1" applyAlignment="1">
      <alignment horizontal="right"/>
    </xf>
    <xf numFmtId="0" fontId="25" fillId="0" borderId="0" xfId="1" applyFont="1" applyBorder="1"/>
    <xf numFmtId="3" fontId="25" fillId="0" borderId="0" xfId="1" applyNumberFormat="1" applyFont="1" applyBorder="1" applyAlignment="1">
      <alignment horizontal="right"/>
    </xf>
    <xf numFmtId="4" fontId="25" fillId="0" borderId="0" xfId="1" applyNumberFormat="1" applyFont="1" applyBorder="1"/>
    <xf numFmtId="0" fontId="24" fillId="0" borderId="0" xfId="1" applyFont="1" applyBorder="1" applyAlignment="1"/>
    <xf numFmtId="0" fontId="10" fillId="0" borderId="0" xfId="1" applyBorder="1" applyAlignment="1">
      <alignment horizontal="right"/>
    </xf>
    <xf numFmtId="49" fontId="5" fillId="0" borderId="12" xfId="0" applyNumberFormat="1" applyFont="1" applyBorder="1"/>
    <xf numFmtId="3" fontId="3" fillId="0" borderId="13" xfId="0" applyNumberFormat="1" applyFont="1" applyBorder="1"/>
    <xf numFmtId="3" fontId="3" fillId="0" borderId="56" xfId="0" applyNumberFormat="1" applyFont="1" applyBorder="1"/>
    <xf numFmtId="3" fontId="3" fillId="0" borderId="57" xfId="0" applyNumberFormat="1" applyFont="1" applyBorder="1"/>
    <xf numFmtId="4" fontId="19" fillId="3" borderId="62" xfId="1" applyNumberFormat="1" applyFont="1" applyFill="1" applyBorder="1" applyAlignment="1">
      <alignment horizontal="right" wrapText="1"/>
    </xf>
    <xf numFmtId="0" fontId="0" fillId="0" borderId="0" xfId="0" applyAlignment="1">
      <alignment horizontal="left" wrapText="1"/>
    </xf>
    <xf numFmtId="166" fontId="3" fillId="0" borderId="15" xfId="0" applyNumberFormat="1" applyFont="1" applyBorder="1" applyAlignment="1">
      <alignment horizontal="right" indent="2"/>
    </xf>
    <xf numFmtId="166" fontId="3" fillId="0" borderId="16" xfId="0" applyNumberFormat="1" applyFont="1" applyBorder="1" applyAlignment="1">
      <alignment horizontal="right" indent="2"/>
    </xf>
    <xf numFmtId="166" fontId="7" fillId="2" borderId="41" xfId="0" applyNumberFormat="1" applyFont="1" applyFill="1" applyBorder="1" applyAlignment="1">
      <alignment horizontal="right" indent="2"/>
    </xf>
    <xf numFmtId="166" fontId="7" fillId="2" borderId="42" xfId="0" applyNumberFormat="1" applyFont="1" applyFill="1" applyBorder="1" applyAlignment="1">
      <alignment horizontal="right" indent="2"/>
    </xf>
    <xf numFmtId="0" fontId="9" fillId="0" borderId="0" xfId="0" applyFont="1" applyAlignment="1">
      <alignment horizontal="left" vertical="top" wrapText="1"/>
    </xf>
    <xf numFmtId="0" fontId="5" fillId="0" borderId="10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5" fillId="0" borderId="10" xfId="0" applyFont="1" applyBorder="1" applyAlignment="1">
      <alignment horizontal="center"/>
    </xf>
    <xf numFmtId="0" fontId="3" fillId="0" borderId="28" xfId="0" applyFont="1" applyBorder="1" applyAlignment="1">
      <alignment horizontal="center" shrinkToFit="1"/>
    </xf>
    <xf numFmtId="0" fontId="3" fillId="0" borderId="29" xfId="0" applyFont="1" applyBorder="1" applyAlignment="1">
      <alignment horizontal="center" shrinkToFit="1"/>
    </xf>
    <xf numFmtId="0" fontId="3" fillId="0" borderId="43" xfId="1" applyFont="1" applyBorder="1" applyAlignment="1">
      <alignment horizontal="center"/>
    </xf>
    <xf numFmtId="0" fontId="3" fillId="0" borderId="44" xfId="1" applyFont="1" applyBorder="1" applyAlignment="1">
      <alignment horizontal="center"/>
    </xf>
    <xf numFmtId="0" fontId="3" fillId="0" borderId="48" xfId="1" applyFont="1" applyBorder="1" applyAlignment="1">
      <alignment horizontal="center"/>
    </xf>
    <xf numFmtId="0" fontId="3" fillId="0" borderId="49" xfId="1" applyFont="1" applyBorder="1" applyAlignment="1">
      <alignment horizontal="center"/>
    </xf>
    <xf numFmtId="0" fontId="3" fillId="0" borderId="51" xfId="1" applyFont="1" applyBorder="1" applyAlignment="1">
      <alignment horizontal="left"/>
    </xf>
    <xf numFmtId="0" fontId="3" fillId="0" borderId="50" xfId="1" applyFont="1" applyBorder="1" applyAlignment="1">
      <alignment horizontal="left"/>
    </xf>
    <xf numFmtId="0" fontId="3" fillId="0" borderId="52" xfId="1" applyFont="1" applyBorder="1" applyAlignment="1">
      <alignment horizontal="left"/>
    </xf>
    <xf numFmtId="3" fontId="4" fillId="2" borderId="31" xfId="0" applyNumberFormat="1" applyFont="1" applyFill="1" applyBorder="1" applyAlignment="1">
      <alignment horizontal="right"/>
    </xf>
    <xf numFmtId="3" fontId="4" fillId="2" borderId="42" xfId="0" applyNumberFormat="1" applyFont="1" applyFill="1" applyBorder="1" applyAlignment="1">
      <alignment horizontal="right"/>
    </xf>
    <xf numFmtId="49" fontId="19" fillId="3" borderId="60" xfId="1" applyNumberFormat="1" applyFont="1" applyFill="1" applyBorder="1" applyAlignment="1">
      <alignment horizontal="left" wrapText="1"/>
    </xf>
    <xf numFmtId="49" fontId="22" fillId="0" borderId="61" xfId="0" applyNumberFormat="1" applyFont="1" applyBorder="1" applyAlignment="1">
      <alignment horizontal="left" wrapText="1"/>
    </xf>
    <xf numFmtId="49" fontId="21" fillId="3" borderId="60" xfId="1" applyNumberFormat="1" applyFont="1" applyFill="1" applyBorder="1" applyAlignment="1">
      <alignment horizontal="left" wrapText="1"/>
    </xf>
    <xf numFmtId="0" fontId="13" fillId="0" borderId="0" xfId="1" applyFont="1" applyAlignment="1">
      <alignment horizontal="center"/>
    </xf>
    <xf numFmtId="49" fontId="3" fillId="0" borderId="48" xfId="1" applyNumberFormat="1" applyFont="1" applyBorder="1" applyAlignment="1">
      <alignment horizontal="center"/>
    </xf>
    <xf numFmtId="0" fontId="3" fillId="0" borderId="51" xfId="1" applyFont="1" applyBorder="1" applyAlignment="1">
      <alignment horizontal="center" shrinkToFit="1"/>
    </xf>
    <xf numFmtId="0" fontId="3" fillId="0" borderId="50" xfId="1" applyFont="1" applyBorder="1" applyAlignment="1">
      <alignment horizontal="center" shrinkToFit="1"/>
    </xf>
    <xf numFmtId="0" fontId="3" fillId="0" borderId="52" xfId="1" applyFont="1" applyBorder="1" applyAlignment="1">
      <alignment horizontal="center" shrinkToFit="1"/>
    </xf>
  </cellXfs>
  <cellStyles count="2">
    <cellStyle name="normální" xfId="0" builtinId="0"/>
    <cellStyle name="normální_POL.XLS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ady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List21"/>
  <dimension ref="A1:BE55"/>
  <sheetViews>
    <sheetView workbookViewId="0"/>
  </sheetViews>
  <sheetFormatPr defaultRowHeight="12.75"/>
  <cols>
    <col min="1" max="1" width="2" customWidth="1"/>
    <col min="2" max="2" width="15" customWidth="1"/>
    <col min="3" max="3" width="15.85546875" customWidth="1"/>
    <col min="4" max="4" width="14.5703125" customWidth="1"/>
    <col min="5" max="5" width="13.5703125" customWidth="1"/>
    <col min="6" max="6" width="16.5703125" customWidth="1"/>
    <col min="7" max="7" width="15.28515625" customWidth="1"/>
  </cols>
  <sheetData>
    <row r="1" spans="1:57" ht="24.75" customHeight="1" thickBot="1">
      <c r="A1" s="1" t="s">
        <v>0</v>
      </c>
      <c r="B1" s="2"/>
      <c r="C1" s="2"/>
      <c r="D1" s="2"/>
      <c r="E1" s="2"/>
      <c r="F1" s="2"/>
      <c r="G1" s="2"/>
    </row>
    <row r="2" spans="1:57" ht="12.75" customHeight="1">
      <c r="A2" s="3" t="s">
        <v>1</v>
      </c>
      <c r="B2" s="4"/>
      <c r="C2" s="5" t="str">
        <f>Rekapitulace!H1</f>
        <v>01</v>
      </c>
      <c r="D2" s="5" t="str">
        <f>Rekapitulace!G2</f>
        <v>Oprava střechy Studnice</v>
      </c>
      <c r="E2" s="6"/>
      <c r="F2" s="7" t="s">
        <v>2</v>
      </c>
      <c r="G2" s="8"/>
    </row>
    <row r="3" spans="1:57" ht="3" hidden="1" customHeight="1">
      <c r="A3" s="9"/>
      <c r="B3" s="10"/>
      <c r="C3" s="11"/>
      <c r="D3" s="11"/>
      <c r="E3" s="12"/>
      <c r="F3" s="13"/>
      <c r="G3" s="14"/>
    </row>
    <row r="4" spans="1:57" ht="12" customHeight="1">
      <c r="A4" s="15" t="s">
        <v>3</v>
      </c>
      <c r="B4" s="10"/>
      <c r="C4" s="11" t="s">
        <v>4</v>
      </c>
      <c r="D4" s="11"/>
      <c r="E4" s="12"/>
      <c r="F4" s="13" t="s">
        <v>5</v>
      </c>
      <c r="G4" s="16"/>
    </row>
    <row r="5" spans="1:57" ht="12.95" customHeight="1">
      <c r="A5" s="17" t="s">
        <v>80</v>
      </c>
      <c r="B5" s="18"/>
      <c r="C5" s="19" t="s">
        <v>79</v>
      </c>
      <c r="D5" s="20"/>
      <c r="E5" s="18"/>
      <c r="F5" s="13" t="s">
        <v>7</v>
      </c>
      <c r="G5" s="14"/>
    </row>
    <row r="6" spans="1:57" ht="12.95" customHeight="1">
      <c r="A6" s="15" t="s">
        <v>8</v>
      </c>
      <c r="B6" s="10"/>
      <c r="C6" s="11" t="s">
        <v>9</v>
      </c>
      <c r="D6" s="11"/>
      <c r="E6" s="12"/>
      <c r="F6" s="21" t="s">
        <v>10</v>
      </c>
      <c r="G6" s="22">
        <v>0</v>
      </c>
      <c r="O6" s="23"/>
    </row>
    <row r="7" spans="1:57" ht="12.95" customHeight="1">
      <c r="A7" s="24" t="s">
        <v>78</v>
      </c>
      <c r="B7" s="25"/>
      <c r="C7" s="26" t="s">
        <v>79</v>
      </c>
      <c r="D7" s="27"/>
      <c r="E7" s="27"/>
      <c r="F7" s="28" t="s">
        <v>11</v>
      </c>
      <c r="G7" s="22">
        <f>IF(PocetMJ=0,,ROUND((F30+F32)/PocetMJ,1))</f>
        <v>0</v>
      </c>
    </row>
    <row r="8" spans="1:57">
      <c r="A8" s="29" t="s">
        <v>12</v>
      </c>
      <c r="B8" s="13"/>
      <c r="C8" s="211"/>
      <c r="D8" s="211"/>
      <c r="E8" s="212"/>
      <c r="F8" s="30" t="s">
        <v>13</v>
      </c>
      <c r="G8" s="31"/>
      <c r="H8" s="32"/>
      <c r="I8" s="33"/>
    </row>
    <row r="9" spans="1:57">
      <c r="A9" s="29" t="s">
        <v>14</v>
      </c>
      <c r="B9" s="13"/>
      <c r="C9" s="211">
        <f>Projektant</f>
        <v>0</v>
      </c>
      <c r="D9" s="211"/>
      <c r="E9" s="212"/>
      <c r="F9" s="13"/>
      <c r="G9" s="34"/>
      <c r="H9" s="35"/>
    </row>
    <row r="10" spans="1:57">
      <c r="A10" s="29" t="s">
        <v>15</v>
      </c>
      <c r="B10" s="13"/>
      <c r="C10" s="211"/>
      <c r="D10" s="211"/>
      <c r="E10" s="211"/>
      <c r="F10" s="36"/>
      <c r="G10" s="37"/>
      <c r="H10" s="38"/>
    </row>
    <row r="11" spans="1:57" ht="13.5" customHeight="1">
      <c r="A11" s="29" t="s">
        <v>16</v>
      </c>
      <c r="B11" s="13"/>
      <c r="C11" s="211"/>
      <c r="D11" s="211"/>
      <c r="E11" s="211"/>
      <c r="F11" s="39" t="s">
        <v>17</v>
      </c>
      <c r="G11" s="40"/>
      <c r="H11" s="35"/>
      <c r="BA11" s="41"/>
      <c r="BB11" s="41"/>
      <c r="BC11" s="41"/>
      <c r="BD11" s="41"/>
      <c r="BE11" s="41"/>
    </row>
    <row r="12" spans="1:57" ht="12.75" customHeight="1">
      <c r="A12" s="42" t="s">
        <v>18</v>
      </c>
      <c r="B12" s="10"/>
      <c r="C12" s="213"/>
      <c r="D12" s="213"/>
      <c r="E12" s="213"/>
      <c r="F12" s="43" t="s">
        <v>19</v>
      </c>
      <c r="G12" s="44"/>
      <c r="H12" s="35"/>
    </row>
    <row r="13" spans="1:57" ht="28.5" customHeight="1" thickBot="1">
      <c r="A13" s="45" t="s">
        <v>20</v>
      </c>
      <c r="B13" s="46"/>
      <c r="C13" s="46"/>
      <c r="D13" s="46"/>
      <c r="E13" s="47"/>
      <c r="F13" s="47"/>
      <c r="G13" s="48"/>
      <c r="H13" s="35"/>
    </row>
    <row r="14" spans="1:57" ht="17.25" customHeight="1" thickBot="1">
      <c r="A14" s="49" t="s">
        <v>21</v>
      </c>
      <c r="B14" s="50"/>
      <c r="C14" s="51"/>
      <c r="D14" s="52" t="s">
        <v>22</v>
      </c>
      <c r="E14" s="53"/>
      <c r="F14" s="53"/>
      <c r="G14" s="51"/>
    </row>
    <row r="15" spans="1:57" ht="15.95" customHeight="1">
      <c r="A15" s="54"/>
      <c r="B15" s="55" t="s">
        <v>23</v>
      </c>
      <c r="C15" s="56">
        <f>HSV</f>
        <v>0</v>
      </c>
      <c r="D15" s="57"/>
      <c r="E15" s="58"/>
      <c r="F15" s="59"/>
      <c r="G15" s="56"/>
    </row>
    <row r="16" spans="1:57" ht="15.95" customHeight="1">
      <c r="A16" s="54" t="s">
        <v>24</v>
      </c>
      <c r="B16" s="55" t="s">
        <v>25</v>
      </c>
      <c r="C16" s="56">
        <f>PSV</f>
        <v>0</v>
      </c>
      <c r="D16" s="9"/>
      <c r="E16" s="60"/>
      <c r="F16" s="61"/>
      <c r="G16" s="56"/>
    </row>
    <row r="17" spans="1:7" ht="15.95" customHeight="1">
      <c r="A17" s="54" t="s">
        <v>26</v>
      </c>
      <c r="B17" s="55" t="s">
        <v>27</v>
      </c>
      <c r="C17" s="56">
        <f>Mont</f>
        <v>0</v>
      </c>
      <c r="D17" s="9"/>
      <c r="E17" s="60"/>
      <c r="F17" s="61"/>
      <c r="G17" s="56"/>
    </row>
    <row r="18" spans="1:7" ht="15.95" customHeight="1">
      <c r="A18" s="62" t="s">
        <v>28</v>
      </c>
      <c r="B18" s="63" t="s">
        <v>29</v>
      </c>
      <c r="C18" s="56">
        <f>Dodavka</f>
        <v>0</v>
      </c>
      <c r="D18" s="9"/>
      <c r="E18" s="60"/>
      <c r="F18" s="61"/>
      <c r="G18" s="56"/>
    </row>
    <row r="19" spans="1:7" ht="15.95" customHeight="1">
      <c r="A19" s="64" t="s">
        <v>30</v>
      </c>
      <c r="B19" s="55"/>
      <c r="C19" s="56">
        <f>SUM(C15:C18)</f>
        <v>0</v>
      </c>
      <c r="D19" s="9"/>
      <c r="E19" s="60"/>
      <c r="F19" s="61"/>
      <c r="G19" s="56"/>
    </row>
    <row r="20" spans="1:7" ht="15.95" customHeight="1">
      <c r="A20" s="64"/>
      <c r="B20" s="55"/>
      <c r="C20" s="56"/>
      <c r="D20" s="9"/>
      <c r="E20" s="60"/>
      <c r="F20" s="61"/>
      <c r="G20" s="56"/>
    </row>
    <row r="21" spans="1:7" ht="15.95" customHeight="1">
      <c r="A21" s="64" t="s">
        <v>31</v>
      </c>
      <c r="B21" s="55"/>
      <c r="C21" s="56">
        <f>HZS</f>
        <v>0</v>
      </c>
      <c r="D21" s="9"/>
      <c r="E21" s="60"/>
      <c r="F21" s="61"/>
      <c r="G21" s="56"/>
    </row>
    <row r="22" spans="1:7" ht="15.95" customHeight="1">
      <c r="A22" s="65" t="s">
        <v>32</v>
      </c>
      <c r="B22" s="66"/>
      <c r="C22" s="56">
        <f>C19+C21</f>
        <v>0</v>
      </c>
      <c r="D22" s="9" t="s">
        <v>33</v>
      </c>
      <c r="E22" s="60"/>
      <c r="F22" s="61"/>
      <c r="G22" s="56">
        <f>G23-SUM(G15:G21)</f>
        <v>0</v>
      </c>
    </row>
    <row r="23" spans="1:7" ht="15.95" customHeight="1" thickBot="1">
      <c r="A23" s="214" t="s">
        <v>34</v>
      </c>
      <c r="B23" s="215"/>
      <c r="C23" s="67">
        <f>C22+G23</f>
        <v>0</v>
      </c>
      <c r="D23" s="68" t="s">
        <v>35</v>
      </c>
      <c r="E23" s="69"/>
      <c r="F23" s="70"/>
      <c r="G23" s="56">
        <f>VRN</f>
        <v>0</v>
      </c>
    </row>
    <row r="24" spans="1:7">
      <c r="A24" s="71" t="s">
        <v>36</v>
      </c>
      <c r="B24" s="72"/>
      <c r="C24" s="73"/>
      <c r="D24" s="72" t="s">
        <v>37</v>
      </c>
      <c r="E24" s="72"/>
      <c r="F24" s="74" t="s">
        <v>38</v>
      </c>
      <c r="G24" s="75"/>
    </row>
    <row r="25" spans="1:7">
      <c r="A25" s="65" t="s">
        <v>39</v>
      </c>
      <c r="B25" s="66"/>
      <c r="C25" s="76"/>
      <c r="D25" s="66" t="s">
        <v>39</v>
      </c>
      <c r="E25" s="77"/>
      <c r="F25" s="78" t="s">
        <v>39</v>
      </c>
      <c r="G25" s="79"/>
    </row>
    <row r="26" spans="1:7" ht="37.5" customHeight="1">
      <c r="A26" s="65" t="s">
        <v>40</v>
      </c>
      <c r="B26" s="80"/>
      <c r="C26" s="76"/>
      <c r="D26" s="66" t="s">
        <v>40</v>
      </c>
      <c r="E26" s="77"/>
      <c r="F26" s="78" t="s">
        <v>40</v>
      </c>
      <c r="G26" s="79"/>
    </row>
    <row r="27" spans="1:7">
      <c r="A27" s="65"/>
      <c r="B27" s="81"/>
      <c r="C27" s="76"/>
      <c r="D27" s="66"/>
      <c r="E27" s="77"/>
      <c r="F27" s="78"/>
      <c r="G27" s="79"/>
    </row>
    <row r="28" spans="1:7">
      <c r="A28" s="65" t="s">
        <v>41</v>
      </c>
      <c r="B28" s="66"/>
      <c r="C28" s="76"/>
      <c r="D28" s="78" t="s">
        <v>42</v>
      </c>
      <c r="E28" s="76"/>
      <c r="F28" s="82" t="s">
        <v>42</v>
      </c>
      <c r="G28" s="79"/>
    </row>
    <row r="29" spans="1:7" ht="69" customHeight="1">
      <c r="A29" s="65"/>
      <c r="B29" s="66"/>
      <c r="C29" s="83"/>
      <c r="D29" s="84"/>
      <c r="E29" s="83"/>
      <c r="F29" s="66"/>
      <c r="G29" s="79"/>
    </row>
    <row r="30" spans="1:7">
      <c r="A30" s="85" t="s">
        <v>43</v>
      </c>
      <c r="B30" s="86"/>
      <c r="C30" s="87">
        <v>21</v>
      </c>
      <c r="D30" s="86" t="s">
        <v>44</v>
      </c>
      <c r="E30" s="88"/>
      <c r="F30" s="206">
        <f>C23-F32</f>
        <v>0</v>
      </c>
      <c r="G30" s="207"/>
    </row>
    <row r="31" spans="1:7">
      <c r="A31" s="85" t="s">
        <v>45</v>
      </c>
      <c r="B31" s="86"/>
      <c r="C31" s="87">
        <f>SazbaDPH1</f>
        <v>21</v>
      </c>
      <c r="D31" s="86" t="s">
        <v>46</v>
      </c>
      <c r="E31" s="88"/>
      <c r="F31" s="206">
        <f>ROUND(PRODUCT(F30,C31/100),0)</f>
        <v>0</v>
      </c>
      <c r="G31" s="207"/>
    </row>
    <row r="32" spans="1:7">
      <c r="A32" s="85" t="s">
        <v>43</v>
      </c>
      <c r="B32" s="86"/>
      <c r="C32" s="87">
        <v>0</v>
      </c>
      <c r="D32" s="86" t="s">
        <v>46</v>
      </c>
      <c r="E32" s="88"/>
      <c r="F32" s="206">
        <v>0</v>
      </c>
      <c r="G32" s="207"/>
    </row>
    <row r="33" spans="1:8">
      <c r="A33" s="85" t="s">
        <v>45</v>
      </c>
      <c r="B33" s="89"/>
      <c r="C33" s="90">
        <f>SazbaDPH2</f>
        <v>0</v>
      </c>
      <c r="D33" s="86" t="s">
        <v>46</v>
      </c>
      <c r="E33" s="61"/>
      <c r="F33" s="206">
        <f>ROUND(PRODUCT(F32,C33/100),0)</f>
        <v>0</v>
      </c>
      <c r="G33" s="207"/>
    </row>
    <row r="34" spans="1:8" s="94" customFormat="1" ht="19.5" customHeight="1" thickBot="1">
      <c r="A34" s="91" t="s">
        <v>47</v>
      </c>
      <c r="B34" s="92"/>
      <c r="C34" s="92"/>
      <c r="D34" s="92"/>
      <c r="E34" s="93"/>
      <c r="F34" s="208">
        <f>ROUND(SUM(F30:F33),0)</f>
        <v>0</v>
      </c>
      <c r="G34" s="209"/>
    </row>
    <row r="36" spans="1:8">
      <c r="A36" s="95" t="s">
        <v>48</v>
      </c>
      <c r="B36" s="95"/>
      <c r="C36" s="95"/>
      <c r="D36" s="95"/>
      <c r="E36" s="95"/>
      <c r="F36" s="95"/>
      <c r="G36" s="95"/>
      <c r="H36" t="s">
        <v>6</v>
      </c>
    </row>
    <row r="37" spans="1:8" ht="14.25" customHeight="1">
      <c r="A37" s="95"/>
      <c r="B37" s="210"/>
      <c r="C37" s="210"/>
      <c r="D37" s="210"/>
      <c r="E37" s="210"/>
      <c r="F37" s="210"/>
      <c r="G37" s="210"/>
      <c r="H37" t="s">
        <v>6</v>
      </c>
    </row>
    <row r="38" spans="1:8" ht="12.75" customHeight="1">
      <c r="A38" s="96"/>
      <c r="B38" s="210"/>
      <c r="C38" s="210"/>
      <c r="D38" s="210"/>
      <c r="E38" s="210"/>
      <c r="F38" s="210"/>
      <c r="G38" s="210"/>
      <c r="H38" t="s">
        <v>6</v>
      </c>
    </row>
    <row r="39" spans="1:8">
      <c r="A39" s="96"/>
      <c r="B39" s="210"/>
      <c r="C39" s="210"/>
      <c r="D39" s="210"/>
      <c r="E39" s="210"/>
      <c r="F39" s="210"/>
      <c r="G39" s="210"/>
      <c r="H39" t="s">
        <v>6</v>
      </c>
    </row>
    <row r="40" spans="1:8">
      <c r="A40" s="96"/>
      <c r="B40" s="210"/>
      <c r="C40" s="210"/>
      <c r="D40" s="210"/>
      <c r="E40" s="210"/>
      <c r="F40" s="210"/>
      <c r="G40" s="210"/>
      <c r="H40" t="s">
        <v>6</v>
      </c>
    </row>
    <row r="41" spans="1:8">
      <c r="A41" s="96"/>
      <c r="B41" s="210"/>
      <c r="C41" s="210"/>
      <c r="D41" s="210"/>
      <c r="E41" s="210"/>
      <c r="F41" s="210"/>
      <c r="G41" s="210"/>
      <c r="H41" t="s">
        <v>6</v>
      </c>
    </row>
    <row r="42" spans="1:8">
      <c r="A42" s="96"/>
      <c r="B42" s="210"/>
      <c r="C42" s="210"/>
      <c r="D42" s="210"/>
      <c r="E42" s="210"/>
      <c r="F42" s="210"/>
      <c r="G42" s="210"/>
      <c r="H42" t="s">
        <v>6</v>
      </c>
    </row>
    <row r="43" spans="1:8">
      <c r="A43" s="96"/>
      <c r="B43" s="210"/>
      <c r="C43" s="210"/>
      <c r="D43" s="210"/>
      <c r="E43" s="210"/>
      <c r="F43" s="210"/>
      <c r="G43" s="210"/>
      <c r="H43" t="s">
        <v>6</v>
      </c>
    </row>
    <row r="44" spans="1:8">
      <c r="A44" s="96"/>
      <c r="B44" s="210"/>
      <c r="C44" s="210"/>
      <c r="D44" s="210"/>
      <c r="E44" s="210"/>
      <c r="F44" s="210"/>
      <c r="G44" s="210"/>
      <c r="H44" t="s">
        <v>6</v>
      </c>
    </row>
    <row r="45" spans="1:8" ht="0.75" customHeight="1">
      <c r="A45" s="96"/>
      <c r="B45" s="210"/>
      <c r="C45" s="210"/>
      <c r="D45" s="210"/>
      <c r="E45" s="210"/>
      <c r="F45" s="210"/>
      <c r="G45" s="210"/>
      <c r="H45" t="s">
        <v>6</v>
      </c>
    </row>
    <row r="46" spans="1:8">
      <c r="B46" s="205"/>
      <c r="C46" s="205"/>
      <c r="D46" s="205"/>
      <c r="E46" s="205"/>
      <c r="F46" s="205"/>
      <c r="G46" s="205"/>
    </row>
    <row r="47" spans="1:8">
      <c r="B47" s="205"/>
      <c r="C47" s="205"/>
      <c r="D47" s="205"/>
      <c r="E47" s="205"/>
      <c r="F47" s="205"/>
      <c r="G47" s="205"/>
    </row>
    <row r="48" spans="1:8">
      <c r="B48" s="205"/>
      <c r="C48" s="205"/>
      <c r="D48" s="205"/>
      <c r="E48" s="205"/>
      <c r="F48" s="205"/>
      <c r="G48" s="205"/>
    </row>
    <row r="49" spans="2:7">
      <c r="B49" s="205"/>
      <c r="C49" s="205"/>
      <c r="D49" s="205"/>
      <c r="E49" s="205"/>
      <c r="F49" s="205"/>
      <c r="G49" s="205"/>
    </row>
    <row r="50" spans="2:7">
      <c r="B50" s="205"/>
      <c r="C50" s="205"/>
      <c r="D50" s="205"/>
      <c r="E50" s="205"/>
      <c r="F50" s="205"/>
      <c r="G50" s="205"/>
    </row>
    <row r="51" spans="2:7">
      <c r="B51" s="205"/>
      <c r="C51" s="205"/>
      <c r="D51" s="205"/>
      <c r="E51" s="205"/>
      <c r="F51" s="205"/>
      <c r="G51" s="205"/>
    </row>
    <row r="52" spans="2:7">
      <c r="B52" s="205"/>
      <c r="C52" s="205"/>
      <c r="D52" s="205"/>
      <c r="E52" s="205"/>
      <c r="F52" s="205"/>
      <c r="G52" s="205"/>
    </row>
    <row r="53" spans="2:7">
      <c r="B53" s="205"/>
      <c r="C53" s="205"/>
      <c r="D53" s="205"/>
      <c r="E53" s="205"/>
      <c r="F53" s="205"/>
      <c r="G53" s="205"/>
    </row>
    <row r="54" spans="2:7">
      <c r="B54" s="205"/>
      <c r="C54" s="205"/>
      <c r="D54" s="205"/>
      <c r="E54" s="205"/>
      <c r="F54" s="205"/>
      <c r="G54" s="205"/>
    </row>
    <row r="55" spans="2:7">
      <c r="B55" s="205"/>
      <c r="C55" s="205"/>
      <c r="D55" s="205"/>
      <c r="E55" s="205"/>
      <c r="F55" s="205"/>
      <c r="G55" s="205"/>
    </row>
  </sheetData>
  <mergeCells count="22">
    <mergeCell ref="B37:G45"/>
    <mergeCell ref="C8:E8"/>
    <mergeCell ref="C9:E9"/>
    <mergeCell ref="C10:E10"/>
    <mergeCell ref="C11:E11"/>
    <mergeCell ref="C12:E12"/>
    <mergeCell ref="A23:B23"/>
    <mergeCell ref="F30:G30"/>
    <mergeCell ref="F31:G31"/>
    <mergeCell ref="F32:G32"/>
    <mergeCell ref="F33:G33"/>
    <mergeCell ref="F34:G34"/>
    <mergeCell ref="B52:G52"/>
    <mergeCell ref="B53:G53"/>
    <mergeCell ref="B54:G54"/>
    <mergeCell ref="B55:G55"/>
    <mergeCell ref="B46:G46"/>
    <mergeCell ref="B47:G47"/>
    <mergeCell ref="B48:G48"/>
    <mergeCell ref="B49:G49"/>
    <mergeCell ref="B50:G50"/>
    <mergeCell ref="B51:G51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sheetPr codeName="List31"/>
  <dimension ref="A1:BE78"/>
  <sheetViews>
    <sheetView workbookViewId="0">
      <selection activeCell="A26" sqref="A26"/>
    </sheetView>
  </sheetViews>
  <sheetFormatPr defaultRowHeight="12.75"/>
  <cols>
    <col min="1" max="1" width="5.85546875" customWidth="1"/>
    <col min="2" max="2" width="6.140625" customWidth="1"/>
    <col min="3" max="3" width="11.42578125" customWidth="1"/>
    <col min="4" max="4" width="15.85546875" customWidth="1"/>
    <col min="5" max="5" width="11.28515625" customWidth="1"/>
    <col min="6" max="6" width="10.85546875" customWidth="1"/>
    <col min="7" max="7" width="11" customWidth="1"/>
    <col min="8" max="8" width="11.140625" customWidth="1"/>
    <col min="9" max="9" width="10.7109375" customWidth="1"/>
  </cols>
  <sheetData>
    <row r="1" spans="1:9" ht="13.5" thickTop="1">
      <c r="A1" s="216" t="s">
        <v>49</v>
      </c>
      <c r="B1" s="217"/>
      <c r="C1" s="97" t="str">
        <f>CONCATENATE(cislostavby," ",nazevstavby)</f>
        <v>1322 Oprava střechy Studnice</v>
      </c>
      <c r="D1" s="98"/>
      <c r="E1" s="99"/>
      <c r="F1" s="98"/>
      <c r="G1" s="100" t="s">
        <v>50</v>
      </c>
      <c r="H1" s="101" t="s">
        <v>80</v>
      </c>
      <c r="I1" s="102"/>
    </row>
    <row r="2" spans="1:9" ht="13.5" thickBot="1">
      <c r="A2" s="218" t="s">
        <v>51</v>
      </c>
      <c r="B2" s="219"/>
      <c r="C2" s="103" t="str">
        <f>CONCATENATE(cisloobjektu," ",nazevobjektu)</f>
        <v>01 Oprava střechy Studnice</v>
      </c>
      <c r="D2" s="104"/>
      <c r="E2" s="105"/>
      <c r="F2" s="104"/>
      <c r="G2" s="220" t="s">
        <v>79</v>
      </c>
      <c r="H2" s="221"/>
      <c r="I2" s="222"/>
    </row>
    <row r="3" spans="1:9" ht="13.5" thickTop="1">
      <c r="A3" s="77"/>
      <c r="B3" s="77"/>
      <c r="C3" s="77"/>
      <c r="D3" s="77"/>
      <c r="E3" s="77"/>
      <c r="F3" s="66"/>
      <c r="G3" s="77"/>
      <c r="H3" s="77"/>
      <c r="I3" s="77"/>
    </row>
    <row r="4" spans="1:9" ht="19.5" customHeight="1">
      <c r="A4" s="106" t="s">
        <v>52</v>
      </c>
      <c r="B4" s="107"/>
      <c r="C4" s="107"/>
      <c r="D4" s="107"/>
      <c r="E4" s="108"/>
      <c r="F4" s="107"/>
      <c r="G4" s="107"/>
      <c r="H4" s="107"/>
      <c r="I4" s="107"/>
    </row>
    <row r="5" spans="1:9" ht="13.5" thickBot="1">
      <c r="A5" s="77"/>
      <c r="B5" s="77"/>
      <c r="C5" s="77"/>
      <c r="D5" s="77"/>
      <c r="E5" s="77"/>
      <c r="F5" s="77"/>
      <c r="G5" s="77"/>
      <c r="H5" s="77"/>
      <c r="I5" s="77"/>
    </row>
    <row r="6" spans="1:9" s="35" customFormat="1" ht="13.5" thickBot="1">
      <c r="A6" s="109"/>
      <c r="B6" s="110" t="s">
        <v>53</v>
      </c>
      <c r="C6" s="110"/>
      <c r="D6" s="111"/>
      <c r="E6" s="112" t="s">
        <v>54</v>
      </c>
      <c r="F6" s="113" t="s">
        <v>55</v>
      </c>
      <c r="G6" s="113" t="s">
        <v>56</v>
      </c>
      <c r="H6" s="113" t="s">
        <v>57</v>
      </c>
      <c r="I6" s="114" t="s">
        <v>31</v>
      </c>
    </row>
    <row r="7" spans="1:9" s="35" customFormat="1">
      <c r="A7" s="200" t="str">
        <f>Položky!B7</f>
        <v>1</v>
      </c>
      <c r="B7" s="115" t="str">
        <f>Položky!C7</f>
        <v>Zemní práce</v>
      </c>
      <c r="C7" s="66"/>
      <c r="D7" s="116"/>
      <c r="E7" s="201">
        <f>Položky!BA23</f>
        <v>0</v>
      </c>
      <c r="F7" s="202">
        <f>Položky!BB23</f>
        <v>0</v>
      </c>
      <c r="G7" s="202">
        <f>Položky!BC23</f>
        <v>0</v>
      </c>
      <c r="H7" s="202">
        <f>Položky!BD23</f>
        <v>0</v>
      </c>
      <c r="I7" s="203">
        <f>Položky!BE23</f>
        <v>0</v>
      </c>
    </row>
    <row r="8" spans="1:9" s="35" customFormat="1">
      <c r="A8" s="200" t="str">
        <f>Položky!B24</f>
        <v>2</v>
      </c>
      <c r="B8" s="115" t="str">
        <f>Položky!C24</f>
        <v>Základy a zvláštní zakládání</v>
      </c>
      <c r="C8" s="66"/>
      <c r="D8" s="116"/>
      <c r="E8" s="201">
        <f>Položky!BA34</f>
        <v>0</v>
      </c>
      <c r="F8" s="202">
        <f>Položky!BB34</f>
        <v>0</v>
      </c>
      <c r="G8" s="202">
        <f>Položky!BC34</f>
        <v>0</v>
      </c>
      <c r="H8" s="202">
        <f>Položky!BD34</f>
        <v>0</v>
      </c>
      <c r="I8" s="203">
        <f>Položky!BE34</f>
        <v>0</v>
      </c>
    </row>
    <row r="9" spans="1:9" s="35" customFormat="1">
      <c r="A9" s="200" t="str">
        <f>Položky!B35</f>
        <v>314</v>
      </c>
      <c r="B9" s="115" t="str">
        <f>Položky!C35</f>
        <v>Komín</v>
      </c>
      <c r="C9" s="66"/>
      <c r="D9" s="116"/>
      <c r="E9" s="201">
        <f>Položky!BA41</f>
        <v>0</v>
      </c>
      <c r="F9" s="202">
        <f>Položky!BB41</f>
        <v>0</v>
      </c>
      <c r="G9" s="202">
        <f>Položky!BC41</f>
        <v>0</v>
      </c>
      <c r="H9" s="202">
        <f>Položky!BD41</f>
        <v>0</v>
      </c>
      <c r="I9" s="203">
        <f>Položky!BE41</f>
        <v>0</v>
      </c>
    </row>
    <row r="10" spans="1:9" s="35" customFormat="1">
      <c r="A10" s="200" t="str">
        <f>Položky!B42</f>
        <v>62</v>
      </c>
      <c r="B10" s="115" t="str">
        <f>Položky!C42</f>
        <v>Úpravy povrchů vnější</v>
      </c>
      <c r="C10" s="66"/>
      <c r="D10" s="116"/>
      <c r="E10" s="201">
        <f>Položky!BA55</f>
        <v>0</v>
      </c>
      <c r="F10" s="202">
        <f>Položky!BB55</f>
        <v>0</v>
      </c>
      <c r="G10" s="202">
        <f>Položky!BC55</f>
        <v>0</v>
      </c>
      <c r="H10" s="202">
        <f>Položky!BD55</f>
        <v>0</v>
      </c>
      <c r="I10" s="203">
        <f>Položky!BE55</f>
        <v>0</v>
      </c>
    </row>
    <row r="11" spans="1:9" s="35" customFormat="1">
      <c r="A11" s="200" t="str">
        <f>Položky!B56</f>
        <v>63</v>
      </c>
      <c r="B11" s="115" t="str">
        <f>Položky!C56</f>
        <v>Podlahy a podlahové konstrukce</v>
      </c>
      <c r="C11" s="66"/>
      <c r="D11" s="116"/>
      <c r="E11" s="201">
        <f>Položky!BA60</f>
        <v>0</v>
      </c>
      <c r="F11" s="202">
        <f>Položky!BB60</f>
        <v>0</v>
      </c>
      <c r="G11" s="202">
        <f>Položky!BC60</f>
        <v>0</v>
      </c>
      <c r="H11" s="202">
        <f>Položky!BD60</f>
        <v>0</v>
      </c>
      <c r="I11" s="203">
        <f>Položky!BE60</f>
        <v>0</v>
      </c>
    </row>
    <row r="12" spans="1:9" s="35" customFormat="1">
      <c r="A12" s="200" t="str">
        <f>Položky!B61</f>
        <v>94</v>
      </c>
      <c r="B12" s="115" t="str">
        <f>Položky!C61</f>
        <v>Lešení a stavební výtahy</v>
      </c>
      <c r="C12" s="66"/>
      <c r="D12" s="116"/>
      <c r="E12" s="201">
        <f>Položky!BA74</f>
        <v>0</v>
      </c>
      <c r="F12" s="202">
        <f>Položky!BB74</f>
        <v>0</v>
      </c>
      <c r="G12" s="202">
        <f>Položky!BC74</f>
        <v>0</v>
      </c>
      <c r="H12" s="202">
        <f>Položky!BD74</f>
        <v>0</v>
      </c>
      <c r="I12" s="203">
        <f>Položky!BE74</f>
        <v>0</v>
      </c>
    </row>
    <row r="13" spans="1:9" s="35" customFormat="1">
      <c r="A13" s="200" t="str">
        <f>Položky!B75</f>
        <v>99</v>
      </c>
      <c r="B13" s="115" t="str">
        <f>Položky!C75</f>
        <v>Staveništní přesun hmot</v>
      </c>
      <c r="C13" s="66"/>
      <c r="D13" s="116"/>
      <c r="E13" s="201">
        <f>Položky!BA77</f>
        <v>0</v>
      </c>
      <c r="F13" s="202">
        <f>Položky!BB77</f>
        <v>0</v>
      </c>
      <c r="G13" s="202">
        <f>Položky!BC77</f>
        <v>0</v>
      </c>
      <c r="H13" s="202">
        <f>Položky!BD77</f>
        <v>0</v>
      </c>
      <c r="I13" s="203">
        <f>Položky!BE77</f>
        <v>0</v>
      </c>
    </row>
    <row r="14" spans="1:9" s="35" customFormat="1">
      <c r="A14" s="200" t="str">
        <f>Položky!B78</f>
        <v>762</v>
      </c>
      <c r="B14" s="115" t="str">
        <f>Položky!C78</f>
        <v>Konstrukce tesařské</v>
      </c>
      <c r="C14" s="66"/>
      <c r="D14" s="116"/>
      <c r="E14" s="201">
        <f>Položky!BA113</f>
        <v>0</v>
      </c>
      <c r="F14" s="202">
        <f>Položky!BB113</f>
        <v>0</v>
      </c>
      <c r="G14" s="202">
        <f>Položky!BC113</f>
        <v>0</v>
      </c>
      <c r="H14" s="202">
        <f>Položky!BD113</f>
        <v>0</v>
      </c>
      <c r="I14" s="203">
        <f>Položky!BE113</f>
        <v>0</v>
      </c>
    </row>
    <row r="15" spans="1:9" s="35" customFormat="1">
      <c r="A15" s="200" t="str">
        <f>Položky!B114</f>
        <v>764</v>
      </c>
      <c r="B15" s="115" t="str">
        <f>Položky!C114</f>
        <v>Konstrukce klempířské</v>
      </c>
      <c r="C15" s="66"/>
      <c r="D15" s="116"/>
      <c r="E15" s="201">
        <f>Položky!BA145</f>
        <v>0</v>
      </c>
      <c r="F15" s="202">
        <f>Položky!BB145</f>
        <v>0</v>
      </c>
      <c r="G15" s="202">
        <f>Položky!BC145</f>
        <v>0</v>
      </c>
      <c r="H15" s="202">
        <f>Položky!BD145</f>
        <v>0</v>
      </c>
      <c r="I15" s="203">
        <f>Položky!BE145</f>
        <v>0</v>
      </c>
    </row>
    <row r="16" spans="1:9" s="35" customFormat="1">
      <c r="A16" s="200" t="str">
        <f>Položky!B146</f>
        <v>765</v>
      </c>
      <c r="B16" s="115" t="str">
        <f>Položky!C146</f>
        <v>Krytiny tvrdé</v>
      </c>
      <c r="C16" s="66"/>
      <c r="D16" s="116"/>
      <c r="E16" s="201">
        <f>Položky!BA187</f>
        <v>0</v>
      </c>
      <c r="F16" s="202">
        <f>Položky!BB187</f>
        <v>0</v>
      </c>
      <c r="G16" s="202">
        <f>Položky!BC187</f>
        <v>0</v>
      </c>
      <c r="H16" s="202">
        <f>Položky!BD187</f>
        <v>0</v>
      </c>
      <c r="I16" s="203">
        <f>Položky!BE187</f>
        <v>0</v>
      </c>
    </row>
    <row r="17" spans="1:57" s="35" customFormat="1">
      <c r="A17" s="200" t="str">
        <f>Položky!B188</f>
        <v>766</v>
      </c>
      <c r="B17" s="115" t="str">
        <f>Položky!C188</f>
        <v>Konstrukce truhlářské</v>
      </c>
      <c r="C17" s="66"/>
      <c r="D17" s="116"/>
      <c r="E17" s="201">
        <f>Položky!BA195</f>
        <v>0</v>
      </c>
      <c r="F17" s="202">
        <f>Položky!BB195</f>
        <v>0</v>
      </c>
      <c r="G17" s="202">
        <f>Položky!BC195</f>
        <v>0</v>
      </c>
      <c r="H17" s="202">
        <f>Položky!BD195</f>
        <v>0</v>
      </c>
      <c r="I17" s="203">
        <f>Položky!BE195</f>
        <v>0</v>
      </c>
    </row>
    <row r="18" spans="1:57" s="35" customFormat="1">
      <c r="A18" s="200" t="str">
        <f>Položky!B196</f>
        <v>783</v>
      </c>
      <c r="B18" s="115" t="str">
        <f>Položky!C196</f>
        <v>Nátěry</v>
      </c>
      <c r="C18" s="66"/>
      <c r="D18" s="116"/>
      <c r="E18" s="201">
        <f>Položky!BA210</f>
        <v>0</v>
      </c>
      <c r="F18" s="202">
        <f>Položky!BB210</f>
        <v>0</v>
      </c>
      <c r="G18" s="202">
        <f>Položky!BC210</f>
        <v>0</v>
      </c>
      <c r="H18" s="202">
        <f>Položky!BD210</f>
        <v>0</v>
      </c>
      <c r="I18" s="203">
        <f>Položky!BE210</f>
        <v>0</v>
      </c>
    </row>
    <row r="19" spans="1:57" s="35" customFormat="1">
      <c r="A19" s="200" t="str">
        <f>Položky!B211</f>
        <v>M211</v>
      </c>
      <c r="B19" s="115" t="str">
        <f>Položky!C211</f>
        <v>Hromosvod</v>
      </c>
      <c r="C19" s="66"/>
      <c r="D19" s="116"/>
      <c r="E19" s="201">
        <f>Položky!BA215</f>
        <v>0</v>
      </c>
      <c r="F19" s="202">
        <f>Položky!BB215</f>
        <v>0</v>
      </c>
      <c r="G19" s="202">
        <f>Položky!BC215</f>
        <v>0</v>
      </c>
      <c r="H19" s="202">
        <f>Položky!BD215</f>
        <v>0</v>
      </c>
      <c r="I19" s="203">
        <f>Položky!BE215</f>
        <v>0</v>
      </c>
    </row>
    <row r="20" spans="1:57" s="35" customFormat="1" ht="13.5" thickBot="1">
      <c r="A20" s="200" t="str">
        <f>Položky!B216</f>
        <v>D96</v>
      </c>
      <c r="B20" s="115" t="str">
        <f>Položky!C216</f>
        <v>Přesuny suti a vybouraných hmot</v>
      </c>
      <c r="C20" s="66"/>
      <c r="D20" s="116"/>
      <c r="E20" s="201">
        <f>Položky!BA222</f>
        <v>0</v>
      </c>
      <c r="F20" s="202">
        <f>Položky!BB222</f>
        <v>0</v>
      </c>
      <c r="G20" s="202">
        <f>Položky!BC222</f>
        <v>0</v>
      </c>
      <c r="H20" s="202">
        <f>Položky!BD222</f>
        <v>0</v>
      </c>
      <c r="I20" s="203">
        <f>Položky!BE222</f>
        <v>0</v>
      </c>
    </row>
    <row r="21" spans="1:57" s="123" customFormat="1" ht="13.5" thickBot="1">
      <c r="A21" s="117"/>
      <c r="B21" s="118" t="s">
        <v>58</v>
      </c>
      <c r="C21" s="118"/>
      <c r="D21" s="119"/>
      <c r="E21" s="120">
        <f>SUM(E7:E20)</f>
        <v>0</v>
      </c>
      <c r="F21" s="121">
        <f>SUM(F7:F20)</f>
        <v>0</v>
      </c>
      <c r="G21" s="121">
        <f>SUM(G7:G20)</f>
        <v>0</v>
      </c>
      <c r="H21" s="121">
        <f>SUM(H7:H20)</f>
        <v>0</v>
      </c>
      <c r="I21" s="122">
        <f>SUM(I7:I20)</f>
        <v>0</v>
      </c>
    </row>
    <row r="22" spans="1:57">
      <c r="A22" s="66"/>
      <c r="B22" s="66"/>
      <c r="C22" s="66"/>
      <c r="D22" s="66"/>
      <c r="E22" s="66"/>
      <c r="F22" s="66"/>
      <c r="G22" s="66"/>
      <c r="H22" s="66"/>
      <c r="I22" s="66"/>
    </row>
    <row r="23" spans="1:57" ht="19.5" customHeight="1">
      <c r="A23" s="107" t="s">
        <v>59</v>
      </c>
      <c r="B23" s="107"/>
      <c r="C23" s="107"/>
      <c r="D23" s="107"/>
      <c r="E23" s="107"/>
      <c r="F23" s="107"/>
      <c r="G23" s="124"/>
      <c r="H23" s="107"/>
      <c r="I23" s="107"/>
      <c r="BA23" s="41"/>
      <c r="BB23" s="41"/>
      <c r="BC23" s="41"/>
      <c r="BD23" s="41"/>
      <c r="BE23" s="41"/>
    </row>
    <row r="24" spans="1:57" ht="13.5" thickBot="1">
      <c r="A24" s="77"/>
      <c r="B24" s="77"/>
      <c r="C24" s="77"/>
      <c r="D24" s="77"/>
      <c r="E24" s="77"/>
      <c r="F24" s="77"/>
      <c r="G24" s="77"/>
      <c r="H24" s="77"/>
      <c r="I24" s="77"/>
    </row>
    <row r="25" spans="1:57">
      <c r="A25" s="71" t="s">
        <v>60</v>
      </c>
      <c r="B25" s="72"/>
      <c r="C25" s="72"/>
      <c r="D25" s="125"/>
      <c r="E25" s="126" t="s">
        <v>61</v>
      </c>
      <c r="F25" s="127" t="s">
        <v>62</v>
      </c>
      <c r="G25" s="128" t="s">
        <v>63</v>
      </c>
      <c r="H25" s="129"/>
      <c r="I25" s="130" t="s">
        <v>61</v>
      </c>
    </row>
    <row r="26" spans="1:57">
      <c r="A26" s="64"/>
      <c r="B26" s="55"/>
      <c r="C26" s="55"/>
      <c r="D26" s="131"/>
      <c r="E26" s="132"/>
      <c r="F26" s="133"/>
      <c r="G26" s="134">
        <f>CHOOSE(BA26+1,HSV+PSV,HSV+PSV+Mont,HSV+PSV+Dodavka+Mont,HSV,PSV,Mont,Dodavka,Mont+Dodavka,0)</f>
        <v>0</v>
      </c>
      <c r="H26" s="135"/>
      <c r="I26" s="136">
        <f>E26+F26*G26/100</f>
        <v>0</v>
      </c>
      <c r="BA26">
        <v>8</v>
      </c>
    </row>
    <row r="27" spans="1:57" ht="13.5" thickBot="1">
      <c r="A27" s="137"/>
      <c r="B27" s="138" t="s">
        <v>64</v>
      </c>
      <c r="C27" s="139"/>
      <c r="D27" s="140"/>
      <c r="E27" s="141"/>
      <c r="F27" s="142"/>
      <c r="G27" s="142"/>
      <c r="H27" s="223">
        <f>SUM(H26:H26)</f>
        <v>0</v>
      </c>
      <c r="I27" s="224"/>
    </row>
    <row r="29" spans="1:57">
      <c r="B29" s="123"/>
      <c r="F29" s="143"/>
      <c r="G29" s="144"/>
      <c r="H29" s="144"/>
      <c r="I29" s="145"/>
    </row>
    <row r="30" spans="1:57">
      <c r="F30" s="143"/>
      <c r="G30" s="144"/>
      <c r="H30" s="144"/>
      <c r="I30" s="145"/>
    </row>
    <row r="31" spans="1:57">
      <c r="F31" s="143"/>
      <c r="G31" s="144"/>
      <c r="H31" s="144"/>
      <c r="I31" s="145"/>
    </row>
    <row r="32" spans="1:57">
      <c r="F32" s="143"/>
      <c r="G32" s="144"/>
      <c r="H32" s="144"/>
      <c r="I32" s="145"/>
    </row>
    <row r="33" spans="6:9">
      <c r="F33" s="143"/>
      <c r="G33" s="144"/>
      <c r="H33" s="144"/>
      <c r="I33" s="145"/>
    </row>
    <row r="34" spans="6:9">
      <c r="F34" s="143"/>
      <c r="G34" s="144"/>
      <c r="H34" s="144"/>
      <c r="I34" s="145"/>
    </row>
    <row r="35" spans="6:9">
      <c r="F35" s="143"/>
      <c r="G35" s="144"/>
      <c r="H35" s="144"/>
      <c r="I35" s="145"/>
    </row>
    <row r="36" spans="6:9">
      <c r="F36" s="143"/>
      <c r="G36" s="144"/>
      <c r="H36" s="144"/>
      <c r="I36" s="145"/>
    </row>
    <row r="37" spans="6:9">
      <c r="F37" s="143"/>
      <c r="G37" s="144"/>
      <c r="H37" s="144"/>
      <c r="I37" s="145"/>
    </row>
    <row r="38" spans="6:9">
      <c r="F38" s="143"/>
      <c r="G38" s="144"/>
      <c r="H38" s="144"/>
      <c r="I38" s="145"/>
    </row>
    <row r="39" spans="6:9">
      <c r="F39" s="143"/>
      <c r="G39" s="144"/>
      <c r="H39" s="144"/>
      <c r="I39" s="145"/>
    </row>
    <row r="40" spans="6:9">
      <c r="F40" s="143"/>
      <c r="G40" s="144"/>
      <c r="H40" s="144"/>
      <c r="I40" s="145"/>
    </row>
    <row r="41" spans="6:9">
      <c r="F41" s="143"/>
      <c r="G41" s="144"/>
      <c r="H41" s="144"/>
      <c r="I41" s="145"/>
    </row>
    <row r="42" spans="6:9">
      <c r="F42" s="143"/>
      <c r="G42" s="144"/>
      <c r="H42" s="144"/>
      <c r="I42" s="145"/>
    </row>
    <row r="43" spans="6:9">
      <c r="F43" s="143"/>
      <c r="G43" s="144"/>
      <c r="H43" s="144"/>
      <c r="I43" s="145"/>
    </row>
    <row r="44" spans="6:9">
      <c r="F44" s="143"/>
      <c r="G44" s="144"/>
      <c r="H44" s="144"/>
      <c r="I44" s="145"/>
    </row>
    <row r="45" spans="6:9">
      <c r="F45" s="143"/>
      <c r="G45" s="144"/>
      <c r="H45" s="144"/>
      <c r="I45" s="145"/>
    </row>
    <row r="46" spans="6:9">
      <c r="F46" s="143"/>
      <c r="G46" s="144"/>
      <c r="H46" s="144"/>
      <c r="I46" s="145"/>
    </row>
    <row r="47" spans="6:9">
      <c r="F47" s="143"/>
      <c r="G47" s="144"/>
      <c r="H47" s="144"/>
      <c r="I47" s="145"/>
    </row>
    <row r="48" spans="6:9">
      <c r="F48" s="143"/>
      <c r="G48" s="144"/>
      <c r="H48" s="144"/>
      <c r="I48" s="145"/>
    </row>
    <row r="49" spans="6:9">
      <c r="F49" s="143"/>
      <c r="G49" s="144"/>
      <c r="H49" s="144"/>
      <c r="I49" s="145"/>
    </row>
    <row r="50" spans="6:9">
      <c r="F50" s="143"/>
      <c r="G50" s="144"/>
      <c r="H50" s="144"/>
      <c r="I50" s="145"/>
    </row>
    <row r="51" spans="6:9">
      <c r="F51" s="143"/>
      <c r="G51" s="144"/>
      <c r="H51" s="144"/>
      <c r="I51" s="145"/>
    </row>
    <row r="52" spans="6:9">
      <c r="F52" s="143"/>
      <c r="G52" s="144"/>
      <c r="H52" s="144"/>
      <c r="I52" s="145"/>
    </row>
    <row r="53" spans="6:9">
      <c r="F53" s="143"/>
      <c r="G53" s="144"/>
      <c r="H53" s="144"/>
      <c r="I53" s="145"/>
    </row>
    <row r="54" spans="6:9">
      <c r="F54" s="143"/>
      <c r="G54" s="144"/>
      <c r="H54" s="144"/>
      <c r="I54" s="145"/>
    </row>
    <row r="55" spans="6:9">
      <c r="F55" s="143"/>
      <c r="G55" s="144"/>
      <c r="H55" s="144"/>
      <c r="I55" s="145"/>
    </row>
    <row r="56" spans="6:9">
      <c r="F56" s="143"/>
      <c r="G56" s="144"/>
      <c r="H56" s="144"/>
      <c r="I56" s="145"/>
    </row>
    <row r="57" spans="6:9">
      <c r="F57" s="143"/>
      <c r="G57" s="144"/>
      <c r="H57" s="144"/>
      <c r="I57" s="145"/>
    </row>
    <row r="58" spans="6:9">
      <c r="F58" s="143"/>
      <c r="G58" s="144"/>
      <c r="H58" s="144"/>
      <c r="I58" s="145"/>
    </row>
    <row r="59" spans="6:9">
      <c r="F59" s="143"/>
      <c r="G59" s="144"/>
      <c r="H59" s="144"/>
      <c r="I59" s="145"/>
    </row>
    <row r="60" spans="6:9">
      <c r="F60" s="143"/>
      <c r="G60" s="144"/>
      <c r="H60" s="144"/>
      <c r="I60" s="145"/>
    </row>
    <row r="61" spans="6:9">
      <c r="F61" s="143"/>
      <c r="G61" s="144"/>
      <c r="H61" s="144"/>
      <c r="I61" s="145"/>
    </row>
    <row r="62" spans="6:9">
      <c r="F62" s="143"/>
      <c r="G62" s="144"/>
      <c r="H62" s="144"/>
      <c r="I62" s="145"/>
    </row>
    <row r="63" spans="6:9">
      <c r="F63" s="143"/>
      <c r="G63" s="144"/>
      <c r="H63" s="144"/>
      <c r="I63" s="145"/>
    </row>
    <row r="64" spans="6:9">
      <c r="F64" s="143"/>
      <c r="G64" s="144"/>
      <c r="H64" s="144"/>
      <c r="I64" s="145"/>
    </row>
    <row r="65" spans="6:9">
      <c r="F65" s="143"/>
      <c r="G65" s="144"/>
      <c r="H65" s="144"/>
      <c r="I65" s="145"/>
    </row>
    <row r="66" spans="6:9">
      <c r="F66" s="143"/>
      <c r="G66" s="144"/>
      <c r="H66" s="144"/>
      <c r="I66" s="145"/>
    </row>
    <row r="67" spans="6:9">
      <c r="F67" s="143"/>
      <c r="G67" s="144"/>
      <c r="H67" s="144"/>
      <c r="I67" s="145"/>
    </row>
    <row r="68" spans="6:9">
      <c r="F68" s="143"/>
      <c r="G68" s="144"/>
      <c r="H68" s="144"/>
      <c r="I68" s="145"/>
    </row>
    <row r="69" spans="6:9">
      <c r="F69" s="143"/>
      <c r="G69" s="144"/>
      <c r="H69" s="144"/>
      <c r="I69" s="145"/>
    </row>
    <row r="70" spans="6:9">
      <c r="F70" s="143"/>
      <c r="G70" s="144"/>
      <c r="H70" s="144"/>
      <c r="I70" s="145"/>
    </row>
    <row r="71" spans="6:9">
      <c r="F71" s="143"/>
      <c r="G71" s="144"/>
      <c r="H71" s="144"/>
      <c r="I71" s="145"/>
    </row>
    <row r="72" spans="6:9">
      <c r="F72" s="143"/>
      <c r="G72" s="144"/>
      <c r="H72" s="144"/>
      <c r="I72" s="145"/>
    </row>
    <row r="73" spans="6:9">
      <c r="F73" s="143"/>
      <c r="G73" s="144"/>
      <c r="H73" s="144"/>
      <c r="I73" s="145"/>
    </row>
    <row r="74" spans="6:9">
      <c r="F74" s="143"/>
      <c r="G74" s="144"/>
      <c r="H74" s="144"/>
      <c r="I74" s="145"/>
    </row>
    <row r="75" spans="6:9">
      <c r="F75" s="143"/>
      <c r="G75" s="144"/>
      <c r="H75" s="144"/>
      <c r="I75" s="145"/>
    </row>
    <row r="76" spans="6:9">
      <c r="F76" s="143"/>
      <c r="G76" s="144"/>
      <c r="H76" s="144"/>
      <c r="I76" s="145"/>
    </row>
    <row r="77" spans="6:9">
      <c r="F77" s="143"/>
      <c r="G77" s="144"/>
      <c r="H77" s="144"/>
      <c r="I77" s="145"/>
    </row>
    <row r="78" spans="6:9">
      <c r="F78" s="143"/>
      <c r="G78" s="144"/>
      <c r="H78" s="144"/>
      <c r="I78" s="145"/>
    </row>
  </sheetData>
  <mergeCells count="4">
    <mergeCell ref="A1:B1"/>
    <mergeCell ref="A2:B2"/>
    <mergeCell ref="G2:I2"/>
    <mergeCell ref="H27:I27"/>
  </mergeCells>
  <pageMargins left="0.59055118110236227" right="0.39370078740157483" top="0.59055118110236227" bottom="0.98425196850393704" header="0.19685039370078741" footer="0.51181102362204722"/>
  <pageSetup paperSize="9" orientation="portrait" horizontalDpi="300" verticalDpi="300" r:id="rId1"/>
  <headerFooter alignWithMargins="0">
    <oddFooter>&amp;L&amp;9Zpracováno programem &amp;"Arial CE,Tučné"BUILDpower,  © RTS, a.s.&amp;R&amp;"Arial,Obyčejné"Strana 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codeName="List2"/>
  <dimension ref="A1:CZ295"/>
  <sheetViews>
    <sheetView showGridLines="0" showZeros="0" tabSelected="1" topLeftCell="A220" workbookViewId="0">
      <selection activeCell="F203" sqref="F203"/>
    </sheetView>
  </sheetViews>
  <sheetFormatPr defaultRowHeight="12.75"/>
  <cols>
    <col min="1" max="1" width="4.42578125" style="146" customWidth="1"/>
    <col min="2" max="2" width="11.5703125" style="146" customWidth="1"/>
    <col min="3" max="3" width="40.42578125" style="146" customWidth="1"/>
    <col min="4" max="4" width="5.5703125" style="146" customWidth="1"/>
    <col min="5" max="5" width="8.5703125" style="194" customWidth="1"/>
    <col min="6" max="6" width="9.85546875" style="146" customWidth="1"/>
    <col min="7" max="7" width="13.85546875" style="146" customWidth="1"/>
    <col min="8" max="11" width="9.140625" style="146"/>
    <col min="12" max="12" width="75.42578125" style="146" customWidth="1"/>
    <col min="13" max="13" width="45.28515625" style="146" customWidth="1"/>
    <col min="14" max="16384" width="9.140625" style="146"/>
  </cols>
  <sheetData>
    <row r="1" spans="1:104" ht="15.75">
      <c r="A1" s="228" t="s">
        <v>65</v>
      </c>
      <c r="B1" s="228"/>
      <c r="C1" s="228"/>
      <c r="D1" s="228"/>
      <c r="E1" s="228"/>
      <c r="F1" s="228"/>
      <c r="G1" s="228"/>
    </row>
    <row r="2" spans="1:104" ht="14.25" customHeight="1" thickBot="1">
      <c r="A2" s="147"/>
      <c r="B2" s="148"/>
      <c r="C2" s="149"/>
      <c r="D2" s="149"/>
      <c r="E2" s="150"/>
      <c r="F2" s="149"/>
      <c r="G2" s="149"/>
    </row>
    <row r="3" spans="1:104" ht="13.5" thickTop="1">
      <c r="A3" s="216" t="s">
        <v>49</v>
      </c>
      <c r="B3" s="217"/>
      <c r="C3" s="97" t="str">
        <f>CONCATENATE(cislostavby," ",nazevstavby)</f>
        <v>1322 Oprava střechy Studnice</v>
      </c>
      <c r="D3" s="151"/>
      <c r="E3" s="152" t="s">
        <v>66</v>
      </c>
      <c r="F3" s="153" t="str">
        <f>Rekapitulace!H1</f>
        <v>01</v>
      </c>
      <c r="G3" s="154"/>
    </row>
    <row r="4" spans="1:104" ht="13.5" thickBot="1">
      <c r="A4" s="229" t="s">
        <v>51</v>
      </c>
      <c r="B4" s="219"/>
      <c r="C4" s="103" t="str">
        <f>CONCATENATE(cisloobjektu," ",nazevobjektu)</f>
        <v>01 Oprava střechy Studnice</v>
      </c>
      <c r="D4" s="155"/>
      <c r="E4" s="230" t="str">
        <f>Rekapitulace!G2</f>
        <v>Oprava střechy Studnice</v>
      </c>
      <c r="F4" s="231"/>
      <c r="G4" s="232"/>
    </row>
    <row r="5" spans="1:104" ht="13.5" thickTop="1">
      <c r="A5" s="156"/>
      <c r="B5" s="147"/>
      <c r="C5" s="147"/>
      <c r="D5" s="147"/>
      <c r="E5" s="157"/>
      <c r="F5" s="147"/>
      <c r="G5" s="158"/>
    </row>
    <row r="6" spans="1:104">
      <c r="A6" s="159" t="s">
        <v>67</v>
      </c>
      <c r="B6" s="160" t="s">
        <v>68</v>
      </c>
      <c r="C6" s="160" t="s">
        <v>69</v>
      </c>
      <c r="D6" s="160" t="s">
        <v>70</v>
      </c>
      <c r="E6" s="161" t="s">
        <v>71</v>
      </c>
      <c r="F6" s="160" t="s">
        <v>72</v>
      </c>
      <c r="G6" s="162" t="s">
        <v>73</v>
      </c>
    </row>
    <row r="7" spans="1:104">
      <c r="A7" s="163" t="s">
        <v>74</v>
      </c>
      <c r="B7" s="164" t="s">
        <v>75</v>
      </c>
      <c r="C7" s="165" t="s">
        <v>76</v>
      </c>
      <c r="D7" s="166"/>
      <c r="E7" s="167"/>
      <c r="F7" s="167"/>
      <c r="G7" s="168"/>
      <c r="H7" s="169"/>
      <c r="I7" s="169"/>
      <c r="O7" s="170">
        <v>1</v>
      </c>
    </row>
    <row r="8" spans="1:104">
      <c r="A8" s="171">
        <v>1</v>
      </c>
      <c r="B8" s="172" t="s">
        <v>81</v>
      </c>
      <c r="C8" s="173" t="s">
        <v>82</v>
      </c>
      <c r="D8" s="174" t="s">
        <v>83</v>
      </c>
      <c r="E8" s="175">
        <v>0.2</v>
      </c>
      <c r="F8" s="175">
        <v>0</v>
      </c>
      <c r="G8" s="176">
        <f>E8*F8</f>
        <v>0</v>
      </c>
      <c r="O8" s="170">
        <v>2</v>
      </c>
      <c r="AA8" s="146">
        <v>1</v>
      </c>
      <c r="AB8" s="146">
        <v>1</v>
      </c>
      <c r="AC8" s="146">
        <v>1</v>
      </c>
      <c r="AZ8" s="146">
        <v>1</v>
      </c>
      <c r="BA8" s="146">
        <f>IF(AZ8=1,G8,0)</f>
        <v>0</v>
      </c>
      <c r="BB8" s="146">
        <f>IF(AZ8=2,G8,0)</f>
        <v>0</v>
      </c>
      <c r="BC8" s="146">
        <f>IF(AZ8=3,G8,0)</f>
        <v>0</v>
      </c>
      <c r="BD8" s="146">
        <f>IF(AZ8=4,G8,0)</f>
        <v>0</v>
      </c>
      <c r="BE8" s="146">
        <f>IF(AZ8=5,G8,0)</f>
        <v>0</v>
      </c>
      <c r="CA8" s="177">
        <v>1</v>
      </c>
      <c r="CB8" s="177">
        <v>1</v>
      </c>
      <c r="CZ8" s="146">
        <v>0</v>
      </c>
    </row>
    <row r="9" spans="1:104">
      <c r="A9" s="178"/>
      <c r="B9" s="180"/>
      <c r="C9" s="227" t="s">
        <v>84</v>
      </c>
      <c r="D9" s="226"/>
      <c r="E9" s="181">
        <v>0</v>
      </c>
      <c r="F9" s="182"/>
      <c r="G9" s="183"/>
      <c r="M9" s="179" t="s">
        <v>84</v>
      </c>
      <c r="O9" s="170"/>
    </row>
    <row r="10" spans="1:104">
      <c r="A10" s="178"/>
      <c r="B10" s="180"/>
      <c r="C10" s="227" t="s">
        <v>85</v>
      </c>
      <c r="D10" s="226"/>
      <c r="E10" s="181">
        <v>0.2</v>
      </c>
      <c r="F10" s="182"/>
      <c r="G10" s="183"/>
      <c r="M10" s="179" t="s">
        <v>85</v>
      </c>
      <c r="O10" s="170"/>
    </row>
    <row r="11" spans="1:104">
      <c r="A11" s="171">
        <v>2</v>
      </c>
      <c r="B11" s="172" t="s">
        <v>86</v>
      </c>
      <c r="C11" s="173" t="s">
        <v>87</v>
      </c>
      <c r="D11" s="174" t="s">
        <v>83</v>
      </c>
      <c r="E11" s="175">
        <v>0.2</v>
      </c>
      <c r="F11" s="175">
        <v>0</v>
      </c>
      <c r="G11" s="176">
        <f>E11*F11</f>
        <v>0</v>
      </c>
      <c r="O11" s="170">
        <v>2</v>
      </c>
      <c r="AA11" s="146">
        <v>1</v>
      </c>
      <c r="AB11" s="146">
        <v>1</v>
      </c>
      <c r="AC11" s="146">
        <v>1</v>
      </c>
      <c r="AZ11" s="146">
        <v>1</v>
      </c>
      <c r="BA11" s="146">
        <f>IF(AZ11=1,G11,0)</f>
        <v>0</v>
      </c>
      <c r="BB11" s="146">
        <f>IF(AZ11=2,G11,0)</f>
        <v>0</v>
      </c>
      <c r="BC11" s="146">
        <f>IF(AZ11=3,G11,0)</f>
        <v>0</v>
      </c>
      <c r="BD11" s="146">
        <f>IF(AZ11=4,G11,0)</f>
        <v>0</v>
      </c>
      <c r="BE11" s="146">
        <f>IF(AZ11=5,G11,0)</f>
        <v>0</v>
      </c>
      <c r="CA11" s="177">
        <v>1</v>
      </c>
      <c r="CB11" s="177">
        <v>1</v>
      </c>
      <c r="CZ11" s="146">
        <v>0</v>
      </c>
    </row>
    <row r="12" spans="1:104">
      <c r="A12" s="178"/>
      <c r="B12" s="180"/>
      <c r="C12" s="227" t="s">
        <v>84</v>
      </c>
      <c r="D12" s="226"/>
      <c r="E12" s="181">
        <v>0</v>
      </c>
      <c r="F12" s="182"/>
      <c r="G12" s="183"/>
      <c r="M12" s="179" t="s">
        <v>84</v>
      </c>
      <c r="O12" s="170"/>
    </row>
    <row r="13" spans="1:104">
      <c r="A13" s="178"/>
      <c r="B13" s="180"/>
      <c r="C13" s="227" t="s">
        <v>85</v>
      </c>
      <c r="D13" s="226"/>
      <c r="E13" s="181">
        <v>0.2</v>
      </c>
      <c r="F13" s="182"/>
      <c r="G13" s="183"/>
      <c r="M13" s="179" t="s">
        <v>85</v>
      </c>
      <c r="O13" s="170"/>
    </row>
    <row r="14" spans="1:104">
      <c r="A14" s="171">
        <v>3</v>
      </c>
      <c r="B14" s="172" t="s">
        <v>88</v>
      </c>
      <c r="C14" s="173" t="s">
        <v>89</v>
      </c>
      <c r="D14" s="174" t="s">
        <v>83</v>
      </c>
      <c r="E14" s="175">
        <v>0.8</v>
      </c>
      <c r="F14" s="175">
        <v>0</v>
      </c>
      <c r="G14" s="176">
        <f>E14*F14</f>
        <v>0</v>
      </c>
      <c r="O14" s="170">
        <v>2</v>
      </c>
      <c r="AA14" s="146">
        <v>1</v>
      </c>
      <c r="AB14" s="146">
        <v>1</v>
      </c>
      <c r="AC14" s="146">
        <v>1</v>
      </c>
      <c r="AZ14" s="146">
        <v>1</v>
      </c>
      <c r="BA14" s="146">
        <f>IF(AZ14=1,G14,0)</f>
        <v>0</v>
      </c>
      <c r="BB14" s="146">
        <f>IF(AZ14=2,G14,0)</f>
        <v>0</v>
      </c>
      <c r="BC14" s="146">
        <f>IF(AZ14=3,G14,0)</f>
        <v>0</v>
      </c>
      <c r="BD14" s="146">
        <f>IF(AZ14=4,G14,0)</f>
        <v>0</v>
      </c>
      <c r="BE14" s="146">
        <f>IF(AZ14=5,G14,0)</f>
        <v>0</v>
      </c>
      <c r="CA14" s="177">
        <v>1</v>
      </c>
      <c r="CB14" s="177">
        <v>1</v>
      </c>
      <c r="CZ14" s="146">
        <v>0</v>
      </c>
    </row>
    <row r="15" spans="1:104">
      <c r="A15" s="178"/>
      <c r="B15" s="180"/>
      <c r="C15" s="227" t="s">
        <v>84</v>
      </c>
      <c r="D15" s="226"/>
      <c r="E15" s="181">
        <v>0</v>
      </c>
      <c r="F15" s="182"/>
      <c r="G15" s="183"/>
      <c r="M15" s="179" t="s">
        <v>84</v>
      </c>
      <c r="O15" s="170"/>
    </row>
    <row r="16" spans="1:104">
      <c r="A16" s="178"/>
      <c r="B16" s="180"/>
      <c r="C16" s="225" t="s">
        <v>90</v>
      </c>
      <c r="D16" s="226"/>
      <c r="E16" s="204">
        <v>0</v>
      </c>
      <c r="F16" s="182"/>
      <c r="G16" s="183"/>
      <c r="M16" s="179" t="s">
        <v>90</v>
      </c>
      <c r="O16" s="170"/>
    </row>
    <row r="17" spans="1:104">
      <c r="A17" s="178"/>
      <c r="B17" s="180"/>
      <c r="C17" s="225" t="s">
        <v>85</v>
      </c>
      <c r="D17" s="226"/>
      <c r="E17" s="204">
        <v>0.2</v>
      </c>
      <c r="F17" s="182"/>
      <c r="G17" s="183"/>
      <c r="M17" s="179" t="s">
        <v>85</v>
      </c>
      <c r="O17" s="170"/>
    </row>
    <row r="18" spans="1:104">
      <c r="A18" s="178"/>
      <c r="B18" s="180"/>
      <c r="C18" s="225" t="s">
        <v>91</v>
      </c>
      <c r="D18" s="226"/>
      <c r="E18" s="204">
        <v>0.2</v>
      </c>
      <c r="F18" s="182"/>
      <c r="G18" s="183"/>
      <c r="M18" s="179" t="s">
        <v>91</v>
      </c>
      <c r="O18" s="170"/>
    </row>
    <row r="19" spans="1:104">
      <c r="A19" s="178"/>
      <c r="B19" s="180"/>
      <c r="C19" s="227" t="s">
        <v>92</v>
      </c>
      <c r="D19" s="226"/>
      <c r="E19" s="181">
        <v>0.8</v>
      </c>
      <c r="F19" s="182"/>
      <c r="G19" s="183"/>
      <c r="M19" s="179" t="s">
        <v>92</v>
      </c>
      <c r="O19" s="170"/>
    </row>
    <row r="20" spans="1:104">
      <c r="A20" s="171">
        <v>4</v>
      </c>
      <c r="B20" s="172" t="s">
        <v>93</v>
      </c>
      <c r="C20" s="173" t="s">
        <v>94</v>
      </c>
      <c r="D20" s="174" t="s">
        <v>83</v>
      </c>
      <c r="E20" s="175">
        <v>0.2</v>
      </c>
      <c r="F20" s="175">
        <v>0</v>
      </c>
      <c r="G20" s="176">
        <f>E20*F20</f>
        <v>0</v>
      </c>
      <c r="O20" s="170">
        <v>2</v>
      </c>
      <c r="AA20" s="146">
        <v>1</v>
      </c>
      <c r="AB20" s="146">
        <v>1</v>
      </c>
      <c r="AC20" s="146">
        <v>1</v>
      </c>
      <c r="AZ20" s="146">
        <v>1</v>
      </c>
      <c r="BA20" s="146">
        <f>IF(AZ20=1,G20,0)</f>
        <v>0</v>
      </c>
      <c r="BB20" s="146">
        <f>IF(AZ20=2,G20,0)</f>
        <v>0</v>
      </c>
      <c r="BC20" s="146">
        <f>IF(AZ20=3,G20,0)</f>
        <v>0</v>
      </c>
      <c r="BD20" s="146">
        <f>IF(AZ20=4,G20,0)</f>
        <v>0</v>
      </c>
      <c r="BE20" s="146">
        <f>IF(AZ20=5,G20,0)</f>
        <v>0</v>
      </c>
      <c r="CA20" s="177">
        <v>1</v>
      </c>
      <c r="CB20" s="177">
        <v>1</v>
      </c>
      <c r="CZ20" s="146">
        <v>0</v>
      </c>
    </row>
    <row r="21" spans="1:104">
      <c r="A21" s="178"/>
      <c r="B21" s="180"/>
      <c r="C21" s="227" t="s">
        <v>84</v>
      </c>
      <c r="D21" s="226"/>
      <c r="E21" s="181">
        <v>0</v>
      </c>
      <c r="F21" s="182"/>
      <c r="G21" s="183"/>
      <c r="M21" s="179" t="s">
        <v>84</v>
      </c>
      <c r="O21" s="170"/>
    </row>
    <row r="22" spans="1:104">
      <c r="A22" s="178"/>
      <c r="B22" s="180"/>
      <c r="C22" s="227" t="s">
        <v>85</v>
      </c>
      <c r="D22" s="226"/>
      <c r="E22" s="181">
        <v>0.2</v>
      </c>
      <c r="F22" s="182"/>
      <c r="G22" s="183"/>
      <c r="M22" s="179" t="s">
        <v>85</v>
      </c>
      <c r="O22" s="170"/>
    </row>
    <row r="23" spans="1:104">
      <c r="A23" s="184"/>
      <c r="B23" s="185" t="s">
        <v>77</v>
      </c>
      <c r="C23" s="186" t="str">
        <f>CONCATENATE(B7," ",C7)</f>
        <v>1 Zemní práce</v>
      </c>
      <c r="D23" s="187"/>
      <c r="E23" s="188"/>
      <c r="F23" s="189"/>
      <c r="G23" s="190">
        <f>SUM(G7:G22)</f>
        <v>0</v>
      </c>
      <c r="O23" s="170">
        <v>4</v>
      </c>
      <c r="BA23" s="191">
        <f>SUM(BA7:BA22)</f>
        <v>0</v>
      </c>
      <c r="BB23" s="191">
        <f>SUM(BB7:BB22)</f>
        <v>0</v>
      </c>
      <c r="BC23" s="191">
        <f>SUM(BC7:BC22)</f>
        <v>0</v>
      </c>
      <c r="BD23" s="191">
        <f>SUM(BD7:BD22)</f>
        <v>0</v>
      </c>
      <c r="BE23" s="191">
        <f>SUM(BE7:BE22)</f>
        <v>0</v>
      </c>
    </row>
    <row r="24" spans="1:104">
      <c r="A24" s="163" t="s">
        <v>74</v>
      </c>
      <c r="B24" s="164" t="s">
        <v>95</v>
      </c>
      <c r="C24" s="165" t="s">
        <v>96</v>
      </c>
      <c r="D24" s="166"/>
      <c r="E24" s="167"/>
      <c r="F24" s="167"/>
      <c r="G24" s="168"/>
      <c r="H24" s="169"/>
      <c r="I24" s="169"/>
      <c r="O24" s="170">
        <v>1</v>
      </c>
    </row>
    <row r="25" spans="1:104">
      <c r="A25" s="171">
        <v>5</v>
      </c>
      <c r="B25" s="172" t="s">
        <v>97</v>
      </c>
      <c r="C25" s="173" t="s">
        <v>98</v>
      </c>
      <c r="D25" s="174" t="s">
        <v>83</v>
      </c>
      <c r="E25" s="175">
        <v>0.2</v>
      </c>
      <c r="F25" s="175">
        <v>0</v>
      </c>
      <c r="G25" s="176">
        <f>E25*F25</f>
        <v>0</v>
      </c>
      <c r="O25" s="170">
        <v>2</v>
      </c>
      <c r="AA25" s="146">
        <v>1</v>
      </c>
      <c r="AB25" s="146">
        <v>1</v>
      </c>
      <c r="AC25" s="146">
        <v>1</v>
      </c>
      <c r="AZ25" s="146">
        <v>1</v>
      </c>
      <c r="BA25" s="146">
        <f>IF(AZ25=1,G25,0)</f>
        <v>0</v>
      </c>
      <c r="BB25" s="146">
        <f>IF(AZ25=2,G25,0)</f>
        <v>0</v>
      </c>
      <c r="BC25" s="146">
        <f>IF(AZ25=3,G25,0)</f>
        <v>0</v>
      </c>
      <c r="BD25" s="146">
        <f>IF(AZ25=4,G25,0)</f>
        <v>0</v>
      </c>
      <c r="BE25" s="146">
        <f>IF(AZ25=5,G25,0)</f>
        <v>0</v>
      </c>
      <c r="CA25" s="177">
        <v>1</v>
      </c>
      <c r="CB25" s="177">
        <v>1</v>
      </c>
      <c r="CZ25" s="146">
        <v>2.5249999999999999</v>
      </c>
    </row>
    <row r="26" spans="1:104">
      <c r="A26" s="178"/>
      <c r="B26" s="180"/>
      <c r="C26" s="227" t="s">
        <v>99</v>
      </c>
      <c r="D26" s="226"/>
      <c r="E26" s="181">
        <v>0</v>
      </c>
      <c r="F26" s="182"/>
      <c r="G26" s="183"/>
      <c r="M26" s="179" t="s">
        <v>99</v>
      </c>
      <c r="O26" s="170"/>
    </row>
    <row r="27" spans="1:104">
      <c r="A27" s="178"/>
      <c r="B27" s="180"/>
      <c r="C27" s="227" t="s">
        <v>85</v>
      </c>
      <c r="D27" s="226"/>
      <c r="E27" s="181">
        <v>0.2</v>
      </c>
      <c r="F27" s="182"/>
      <c r="G27" s="183"/>
      <c r="M27" s="179" t="s">
        <v>85</v>
      </c>
      <c r="O27" s="170"/>
    </row>
    <row r="28" spans="1:104">
      <c r="A28" s="171">
        <v>6</v>
      </c>
      <c r="B28" s="172" t="s">
        <v>100</v>
      </c>
      <c r="C28" s="173" t="s">
        <v>101</v>
      </c>
      <c r="D28" s="174" t="s">
        <v>102</v>
      </c>
      <c r="E28" s="175">
        <v>1.6E-2</v>
      </c>
      <c r="F28" s="175">
        <v>0</v>
      </c>
      <c r="G28" s="176">
        <f>E28*F28</f>
        <v>0</v>
      </c>
      <c r="O28" s="170">
        <v>2</v>
      </c>
      <c r="AA28" s="146">
        <v>1</v>
      </c>
      <c r="AB28" s="146">
        <v>1</v>
      </c>
      <c r="AC28" s="146">
        <v>1</v>
      </c>
      <c r="AZ28" s="146">
        <v>1</v>
      </c>
      <c r="BA28" s="146">
        <f>IF(AZ28=1,G28,0)</f>
        <v>0</v>
      </c>
      <c r="BB28" s="146">
        <f>IF(AZ28=2,G28,0)</f>
        <v>0</v>
      </c>
      <c r="BC28" s="146">
        <f>IF(AZ28=3,G28,0)</f>
        <v>0</v>
      </c>
      <c r="BD28" s="146">
        <f>IF(AZ28=4,G28,0)</f>
        <v>0</v>
      </c>
      <c r="BE28" s="146">
        <f>IF(AZ28=5,G28,0)</f>
        <v>0</v>
      </c>
      <c r="CA28" s="177">
        <v>1</v>
      </c>
      <c r="CB28" s="177">
        <v>1</v>
      </c>
      <c r="CZ28" s="146">
        <v>1.0211600000000001</v>
      </c>
    </row>
    <row r="29" spans="1:104">
      <c r="A29" s="178"/>
      <c r="B29" s="180"/>
      <c r="C29" s="227" t="s">
        <v>99</v>
      </c>
      <c r="D29" s="226"/>
      <c r="E29" s="181">
        <v>0</v>
      </c>
      <c r="F29" s="182"/>
      <c r="G29" s="183"/>
      <c r="M29" s="179" t="s">
        <v>99</v>
      </c>
      <c r="O29" s="170"/>
    </row>
    <row r="30" spans="1:104">
      <c r="A30" s="178"/>
      <c r="B30" s="180"/>
      <c r="C30" s="225" t="s">
        <v>90</v>
      </c>
      <c r="D30" s="226"/>
      <c r="E30" s="204">
        <v>0</v>
      </c>
      <c r="F30" s="182"/>
      <c r="G30" s="183"/>
      <c r="M30" s="179" t="s">
        <v>90</v>
      </c>
      <c r="O30" s="170"/>
    </row>
    <row r="31" spans="1:104">
      <c r="A31" s="178"/>
      <c r="B31" s="180"/>
      <c r="C31" s="225" t="s">
        <v>85</v>
      </c>
      <c r="D31" s="226"/>
      <c r="E31" s="204">
        <v>0.2</v>
      </c>
      <c r="F31" s="182"/>
      <c r="G31" s="183"/>
      <c r="M31" s="179" t="s">
        <v>85</v>
      </c>
      <c r="O31" s="170"/>
    </row>
    <row r="32" spans="1:104">
      <c r="A32" s="178"/>
      <c r="B32" s="180"/>
      <c r="C32" s="225" t="s">
        <v>91</v>
      </c>
      <c r="D32" s="226"/>
      <c r="E32" s="204">
        <v>0.2</v>
      </c>
      <c r="F32" s="182"/>
      <c r="G32" s="183"/>
      <c r="M32" s="179" t="s">
        <v>91</v>
      </c>
      <c r="O32" s="170"/>
    </row>
    <row r="33" spans="1:104">
      <c r="A33" s="178"/>
      <c r="B33" s="180"/>
      <c r="C33" s="227" t="s">
        <v>103</v>
      </c>
      <c r="D33" s="226"/>
      <c r="E33" s="181">
        <v>1.6E-2</v>
      </c>
      <c r="F33" s="182"/>
      <c r="G33" s="183"/>
      <c r="M33" s="179" t="s">
        <v>103</v>
      </c>
      <c r="O33" s="170"/>
    </row>
    <row r="34" spans="1:104">
      <c r="A34" s="184"/>
      <c r="B34" s="185" t="s">
        <v>77</v>
      </c>
      <c r="C34" s="186" t="str">
        <f>CONCATENATE(B24," ",C24)</f>
        <v>2 Základy a zvláštní zakládání</v>
      </c>
      <c r="D34" s="187"/>
      <c r="E34" s="188"/>
      <c r="F34" s="189"/>
      <c r="G34" s="190">
        <f>SUM(G24:G33)</f>
        <v>0</v>
      </c>
      <c r="O34" s="170">
        <v>4</v>
      </c>
      <c r="BA34" s="191">
        <f>SUM(BA24:BA33)</f>
        <v>0</v>
      </c>
      <c r="BB34" s="191">
        <f>SUM(BB24:BB33)</f>
        <v>0</v>
      </c>
      <c r="BC34" s="191">
        <f>SUM(BC24:BC33)</f>
        <v>0</v>
      </c>
      <c r="BD34" s="191">
        <f>SUM(BD24:BD33)</f>
        <v>0</v>
      </c>
      <c r="BE34" s="191">
        <f>SUM(BE24:BE33)</f>
        <v>0</v>
      </c>
    </row>
    <row r="35" spans="1:104">
      <c r="A35" s="163" t="s">
        <v>74</v>
      </c>
      <c r="B35" s="164" t="s">
        <v>104</v>
      </c>
      <c r="C35" s="165" t="s">
        <v>105</v>
      </c>
      <c r="D35" s="166"/>
      <c r="E35" s="167"/>
      <c r="F35" s="167"/>
      <c r="G35" s="168"/>
      <c r="H35" s="169"/>
      <c r="I35" s="169"/>
      <c r="O35" s="170">
        <v>1</v>
      </c>
    </row>
    <row r="36" spans="1:104">
      <c r="A36" s="171">
        <v>7</v>
      </c>
      <c r="B36" s="172" t="s">
        <v>106</v>
      </c>
      <c r="C36" s="173" t="s">
        <v>107</v>
      </c>
      <c r="D36" s="174" t="s">
        <v>108</v>
      </c>
      <c r="E36" s="175">
        <v>1</v>
      </c>
      <c r="F36" s="175">
        <v>0</v>
      </c>
      <c r="G36" s="176">
        <f>E36*F36</f>
        <v>0</v>
      </c>
      <c r="O36" s="170">
        <v>2</v>
      </c>
      <c r="AA36" s="146">
        <v>1</v>
      </c>
      <c r="AB36" s="146">
        <v>1</v>
      </c>
      <c r="AC36" s="146">
        <v>1</v>
      </c>
      <c r="AZ36" s="146">
        <v>1</v>
      </c>
      <c r="BA36" s="146">
        <f>IF(AZ36=1,G36,0)</f>
        <v>0</v>
      </c>
      <c r="BB36" s="146">
        <f>IF(AZ36=2,G36,0)</f>
        <v>0</v>
      </c>
      <c r="BC36" s="146">
        <f>IF(AZ36=3,G36,0)</f>
        <v>0</v>
      </c>
      <c r="BD36" s="146">
        <f>IF(AZ36=4,G36,0)</f>
        <v>0</v>
      </c>
      <c r="BE36" s="146">
        <f>IF(AZ36=5,G36,0)</f>
        <v>0</v>
      </c>
      <c r="CA36" s="177">
        <v>1</v>
      </c>
      <c r="CB36" s="177">
        <v>1</v>
      </c>
      <c r="CZ36" s="146">
        <v>0.32278000000000001</v>
      </c>
    </row>
    <row r="37" spans="1:104">
      <c r="A37" s="171">
        <v>8</v>
      </c>
      <c r="B37" s="172" t="s">
        <v>109</v>
      </c>
      <c r="C37" s="173" t="s">
        <v>110</v>
      </c>
      <c r="D37" s="174" t="s">
        <v>111</v>
      </c>
      <c r="E37" s="175">
        <v>6.91</v>
      </c>
      <c r="F37" s="175">
        <v>0</v>
      </c>
      <c r="G37" s="176">
        <f>E37*F37</f>
        <v>0</v>
      </c>
      <c r="O37" s="170">
        <v>2</v>
      </c>
      <c r="AA37" s="146">
        <v>1</v>
      </c>
      <c r="AB37" s="146">
        <v>1</v>
      </c>
      <c r="AC37" s="146">
        <v>1</v>
      </c>
      <c r="AZ37" s="146">
        <v>1</v>
      </c>
      <c r="BA37" s="146">
        <f>IF(AZ37=1,G37,0)</f>
        <v>0</v>
      </c>
      <c r="BB37" s="146">
        <f>IF(AZ37=2,G37,0)</f>
        <v>0</v>
      </c>
      <c r="BC37" s="146">
        <f>IF(AZ37=3,G37,0)</f>
        <v>0</v>
      </c>
      <c r="BD37" s="146">
        <f>IF(AZ37=4,G37,0)</f>
        <v>0</v>
      </c>
      <c r="BE37" s="146">
        <f>IF(AZ37=5,G37,0)</f>
        <v>0</v>
      </c>
      <c r="CA37" s="177">
        <v>1</v>
      </c>
      <c r="CB37" s="177">
        <v>1</v>
      </c>
      <c r="CZ37" s="146">
        <v>0.17602000000000001</v>
      </c>
    </row>
    <row r="38" spans="1:104">
      <c r="A38" s="178"/>
      <c r="B38" s="180"/>
      <c r="C38" s="227" t="s">
        <v>112</v>
      </c>
      <c r="D38" s="226"/>
      <c r="E38" s="181">
        <v>6.91</v>
      </c>
      <c r="F38" s="182"/>
      <c r="G38" s="183"/>
      <c r="M38" s="179" t="s">
        <v>112</v>
      </c>
      <c r="O38" s="170"/>
    </row>
    <row r="39" spans="1:104">
      <c r="A39" s="171">
        <v>9</v>
      </c>
      <c r="B39" s="172" t="s">
        <v>113</v>
      </c>
      <c r="C39" s="173" t="s">
        <v>114</v>
      </c>
      <c r="D39" s="174" t="s">
        <v>115</v>
      </c>
      <c r="E39" s="175">
        <v>1</v>
      </c>
      <c r="F39" s="175">
        <v>0</v>
      </c>
      <c r="G39" s="176">
        <f>E39*F39</f>
        <v>0</v>
      </c>
      <c r="O39" s="170">
        <v>2</v>
      </c>
      <c r="AA39" s="146">
        <v>1</v>
      </c>
      <c r="AB39" s="146">
        <v>1</v>
      </c>
      <c r="AC39" s="146">
        <v>1</v>
      </c>
      <c r="AZ39" s="146">
        <v>1</v>
      </c>
      <c r="BA39" s="146">
        <f>IF(AZ39=1,G39,0)</f>
        <v>0</v>
      </c>
      <c r="BB39" s="146">
        <f>IF(AZ39=2,G39,0)</f>
        <v>0</v>
      </c>
      <c r="BC39" s="146">
        <f>IF(AZ39=3,G39,0)</f>
        <v>0</v>
      </c>
      <c r="BD39" s="146">
        <f>IF(AZ39=4,G39,0)</f>
        <v>0</v>
      </c>
      <c r="BE39" s="146">
        <f>IF(AZ39=5,G39,0)</f>
        <v>0</v>
      </c>
      <c r="CA39" s="177">
        <v>1</v>
      </c>
      <c r="CB39" s="177">
        <v>1</v>
      </c>
      <c r="CZ39" s="146">
        <v>1.6299999999999999E-2</v>
      </c>
    </row>
    <row r="40" spans="1:104">
      <c r="A40" s="171">
        <v>10</v>
      </c>
      <c r="B40" s="172" t="s">
        <v>116</v>
      </c>
      <c r="C40" s="173" t="s">
        <v>117</v>
      </c>
      <c r="D40" s="174" t="s">
        <v>108</v>
      </c>
      <c r="E40" s="175">
        <v>1</v>
      </c>
      <c r="F40" s="175">
        <v>0</v>
      </c>
      <c r="G40" s="176">
        <f>E40*F40</f>
        <v>0</v>
      </c>
      <c r="O40" s="170">
        <v>2</v>
      </c>
      <c r="AA40" s="146">
        <v>1</v>
      </c>
      <c r="AB40" s="146">
        <v>1</v>
      </c>
      <c r="AC40" s="146">
        <v>1</v>
      </c>
      <c r="AZ40" s="146">
        <v>1</v>
      </c>
      <c r="BA40" s="146">
        <f>IF(AZ40=1,G40,0)</f>
        <v>0</v>
      </c>
      <c r="BB40" s="146">
        <f>IF(AZ40=2,G40,0)</f>
        <v>0</v>
      </c>
      <c r="BC40" s="146">
        <f>IF(AZ40=3,G40,0)</f>
        <v>0</v>
      </c>
      <c r="BD40" s="146">
        <f>IF(AZ40=4,G40,0)</f>
        <v>0</v>
      </c>
      <c r="BE40" s="146">
        <f>IF(AZ40=5,G40,0)</f>
        <v>0</v>
      </c>
      <c r="CA40" s="177">
        <v>1</v>
      </c>
      <c r="CB40" s="177">
        <v>1</v>
      </c>
      <c r="CZ40" s="146">
        <v>8.3999999999999995E-3</v>
      </c>
    </row>
    <row r="41" spans="1:104">
      <c r="A41" s="184"/>
      <c r="B41" s="185" t="s">
        <v>77</v>
      </c>
      <c r="C41" s="186" t="str">
        <f>CONCATENATE(B35," ",C35)</f>
        <v>314 Komín</v>
      </c>
      <c r="D41" s="187"/>
      <c r="E41" s="188"/>
      <c r="F41" s="189"/>
      <c r="G41" s="190">
        <f>SUM(G35:G40)</f>
        <v>0</v>
      </c>
      <c r="O41" s="170">
        <v>4</v>
      </c>
      <c r="BA41" s="191">
        <f>SUM(BA35:BA40)</f>
        <v>0</v>
      </c>
      <c r="BB41" s="191">
        <f>SUM(BB35:BB40)</f>
        <v>0</v>
      </c>
      <c r="BC41" s="191">
        <f>SUM(BC35:BC40)</f>
        <v>0</v>
      </c>
      <c r="BD41" s="191">
        <f>SUM(BD35:BD40)</f>
        <v>0</v>
      </c>
      <c r="BE41" s="191">
        <f>SUM(BE35:BE40)</f>
        <v>0</v>
      </c>
    </row>
    <row r="42" spans="1:104">
      <c r="A42" s="163" t="s">
        <v>74</v>
      </c>
      <c r="B42" s="164" t="s">
        <v>118</v>
      </c>
      <c r="C42" s="165" t="s">
        <v>119</v>
      </c>
      <c r="D42" s="166"/>
      <c r="E42" s="167"/>
      <c r="F42" s="167"/>
      <c r="G42" s="168"/>
      <c r="H42" s="169"/>
      <c r="I42" s="169"/>
      <c r="O42" s="170">
        <v>1</v>
      </c>
    </row>
    <row r="43" spans="1:104" ht="22.5">
      <c r="A43" s="171">
        <v>11</v>
      </c>
      <c r="B43" s="172" t="s">
        <v>120</v>
      </c>
      <c r="C43" s="173" t="s">
        <v>121</v>
      </c>
      <c r="D43" s="174" t="s">
        <v>122</v>
      </c>
      <c r="E43" s="175">
        <v>3.05</v>
      </c>
      <c r="F43" s="175">
        <v>0</v>
      </c>
      <c r="G43" s="176">
        <f>E43*F43</f>
        <v>0</v>
      </c>
      <c r="O43" s="170">
        <v>2</v>
      </c>
      <c r="AA43" s="146">
        <v>1</v>
      </c>
      <c r="AB43" s="146">
        <v>1</v>
      </c>
      <c r="AC43" s="146">
        <v>1</v>
      </c>
      <c r="AZ43" s="146">
        <v>1</v>
      </c>
      <c r="BA43" s="146">
        <f>IF(AZ43=1,G43,0)</f>
        <v>0</v>
      </c>
      <c r="BB43" s="146">
        <f>IF(AZ43=2,G43,0)</f>
        <v>0</v>
      </c>
      <c r="BC43" s="146">
        <f>IF(AZ43=3,G43,0)</f>
        <v>0</v>
      </c>
      <c r="BD43" s="146">
        <f>IF(AZ43=4,G43,0)</f>
        <v>0</v>
      </c>
      <c r="BE43" s="146">
        <f>IF(AZ43=5,G43,0)</f>
        <v>0</v>
      </c>
      <c r="CA43" s="177">
        <v>1</v>
      </c>
      <c r="CB43" s="177">
        <v>1</v>
      </c>
      <c r="CZ43" s="146">
        <v>3.2599999999999999E-3</v>
      </c>
    </row>
    <row r="44" spans="1:104">
      <c r="A44" s="178"/>
      <c r="B44" s="180"/>
      <c r="C44" s="227" t="s">
        <v>123</v>
      </c>
      <c r="D44" s="226"/>
      <c r="E44" s="181">
        <v>0</v>
      </c>
      <c r="F44" s="182"/>
      <c r="G44" s="183"/>
      <c r="M44" s="179" t="s">
        <v>123</v>
      </c>
      <c r="O44" s="170"/>
    </row>
    <row r="45" spans="1:104">
      <c r="A45" s="178"/>
      <c r="B45" s="180"/>
      <c r="C45" s="227" t="s">
        <v>124</v>
      </c>
      <c r="D45" s="226"/>
      <c r="E45" s="181">
        <v>0.9</v>
      </c>
      <c r="F45" s="182"/>
      <c r="G45" s="183"/>
      <c r="M45" s="179" t="s">
        <v>124</v>
      </c>
      <c r="O45" s="170"/>
    </row>
    <row r="46" spans="1:104">
      <c r="A46" s="178"/>
      <c r="B46" s="180"/>
      <c r="C46" s="227" t="s">
        <v>125</v>
      </c>
      <c r="D46" s="226"/>
      <c r="E46" s="181">
        <v>0.75</v>
      </c>
      <c r="F46" s="182"/>
      <c r="G46" s="183"/>
      <c r="M46" s="179" t="s">
        <v>125</v>
      </c>
      <c r="O46" s="170"/>
    </row>
    <row r="47" spans="1:104">
      <c r="A47" s="178"/>
      <c r="B47" s="180"/>
      <c r="C47" s="227" t="s">
        <v>126</v>
      </c>
      <c r="D47" s="226"/>
      <c r="E47" s="181">
        <v>0.65</v>
      </c>
      <c r="F47" s="182"/>
      <c r="G47" s="183"/>
      <c r="M47" s="179" t="s">
        <v>126</v>
      </c>
      <c r="O47" s="170"/>
    </row>
    <row r="48" spans="1:104">
      <c r="A48" s="178"/>
      <c r="B48" s="180"/>
      <c r="C48" s="227" t="s">
        <v>125</v>
      </c>
      <c r="D48" s="226"/>
      <c r="E48" s="181">
        <v>0.75</v>
      </c>
      <c r="F48" s="182"/>
      <c r="G48" s="183"/>
      <c r="M48" s="179" t="s">
        <v>125</v>
      </c>
      <c r="O48" s="170"/>
    </row>
    <row r="49" spans="1:104" ht="22.5">
      <c r="A49" s="171">
        <v>12</v>
      </c>
      <c r="B49" s="172" t="s">
        <v>127</v>
      </c>
      <c r="C49" s="173" t="s">
        <v>128</v>
      </c>
      <c r="D49" s="174" t="s">
        <v>122</v>
      </c>
      <c r="E49" s="175">
        <v>3.05</v>
      </c>
      <c r="F49" s="175">
        <v>0</v>
      </c>
      <c r="G49" s="176">
        <f>E49*F49</f>
        <v>0</v>
      </c>
      <c r="O49" s="170">
        <v>2</v>
      </c>
      <c r="AA49" s="146">
        <v>1</v>
      </c>
      <c r="AB49" s="146">
        <v>1</v>
      </c>
      <c r="AC49" s="146">
        <v>1</v>
      </c>
      <c r="AZ49" s="146">
        <v>1</v>
      </c>
      <c r="BA49" s="146">
        <f>IF(AZ49=1,G49,0)</f>
        <v>0</v>
      </c>
      <c r="BB49" s="146">
        <f>IF(AZ49=2,G49,0)</f>
        <v>0</v>
      </c>
      <c r="BC49" s="146">
        <f>IF(AZ49=3,G49,0)</f>
        <v>0</v>
      </c>
      <c r="BD49" s="146">
        <f>IF(AZ49=4,G49,0)</f>
        <v>0</v>
      </c>
      <c r="BE49" s="146">
        <f>IF(AZ49=5,G49,0)</f>
        <v>0</v>
      </c>
      <c r="CA49" s="177">
        <v>1</v>
      </c>
      <c r="CB49" s="177">
        <v>1</v>
      </c>
      <c r="CZ49" s="146">
        <v>3.6099999999999999E-3</v>
      </c>
    </row>
    <row r="50" spans="1:104">
      <c r="A50" s="178"/>
      <c r="B50" s="180"/>
      <c r="C50" s="227" t="s">
        <v>129</v>
      </c>
      <c r="D50" s="226"/>
      <c r="E50" s="181">
        <v>0</v>
      </c>
      <c r="F50" s="182"/>
      <c r="G50" s="183"/>
      <c r="M50" s="179" t="s">
        <v>129</v>
      </c>
      <c r="O50" s="170"/>
    </row>
    <row r="51" spans="1:104">
      <c r="A51" s="178"/>
      <c r="B51" s="180"/>
      <c r="C51" s="227" t="s">
        <v>124</v>
      </c>
      <c r="D51" s="226"/>
      <c r="E51" s="181">
        <v>0.9</v>
      </c>
      <c r="F51" s="182"/>
      <c r="G51" s="183"/>
      <c r="M51" s="179" t="s">
        <v>124</v>
      </c>
      <c r="O51" s="170"/>
    </row>
    <row r="52" spans="1:104">
      <c r="A52" s="178"/>
      <c r="B52" s="180"/>
      <c r="C52" s="227" t="s">
        <v>125</v>
      </c>
      <c r="D52" s="226"/>
      <c r="E52" s="181">
        <v>0.75</v>
      </c>
      <c r="F52" s="182"/>
      <c r="G52" s="183"/>
      <c r="M52" s="179" t="s">
        <v>125</v>
      </c>
      <c r="O52" s="170"/>
    </row>
    <row r="53" spans="1:104">
      <c r="A53" s="178"/>
      <c r="B53" s="180"/>
      <c r="C53" s="227" t="s">
        <v>126</v>
      </c>
      <c r="D53" s="226"/>
      <c r="E53" s="181">
        <v>0.65</v>
      </c>
      <c r="F53" s="182"/>
      <c r="G53" s="183"/>
      <c r="M53" s="179" t="s">
        <v>126</v>
      </c>
      <c r="O53" s="170"/>
    </row>
    <row r="54" spans="1:104">
      <c r="A54" s="178"/>
      <c r="B54" s="180"/>
      <c r="C54" s="227" t="s">
        <v>125</v>
      </c>
      <c r="D54" s="226"/>
      <c r="E54" s="181">
        <v>0.75</v>
      </c>
      <c r="F54" s="182"/>
      <c r="G54" s="183"/>
      <c r="M54" s="179" t="s">
        <v>125</v>
      </c>
      <c r="O54" s="170"/>
    </row>
    <row r="55" spans="1:104">
      <c r="A55" s="184"/>
      <c r="B55" s="185" t="s">
        <v>77</v>
      </c>
      <c r="C55" s="186" t="str">
        <f>CONCATENATE(B42," ",C42)</f>
        <v>62 Úpravy povrchů vnější</v>
      </c>
      <c r="D55" s="187"/>
      <c r="E55" s="188"/>
      <c r="F55" s="189"/>
      <c r="G55" s="190">
        <f>SUM(G42:G54)</f>
        <v>0</v>
      </c>
      <c r="O55" s="170">
        <v>4</v>
      </c>
      <c r="BA55" s="191">
        <f>SUM(BA42:BA54)</f>
        <v>0</v>
      </c>
      <c r="BB55" s="191">
        <f>SUM(BB42:BB54)</f>
        <v>0</v>
      </c>
      <c r="BC55" s="191">
        <f>SUM(BC42:BC54)</f>
        <v>0</v>
      </c>
      <c r="BD55" s="191">
        <f>SUM(BD42:BD54)</f>
        <v>0</v>
      </c>
      <c r="BE55" s="191">
        <f>SUM(BE42:BE54)</f>
        <v>0</v>
      </c>
    </row>
    <row r="56" spans="1:104">
      <c r="A56" s="163" t="s">
        <v>74</v>
      </c>
      <c r="B56" s="164" t="s">
        <v>130</v>
      </c>
      <c r="C56" s="165" t="s">
        <v>131</v>
      </c>
      <c r="D56" s="166"/>
      <c r="E56" s="167"/>
      <c r="F56" s="167"/>
      <c r="G56" s="168"/>
      <c r="H56" s="169"/>
      <c r="I56" s="169"/>
      <c r="O56" s="170">
        <v>1</v>
      </c>
    </row>
    <row r="57" spans="1:104" ht="22.5">
      <c r="A57" s="171">
        <v>13</v>
      </c>
      <c r="B57" s="172" t="s">
        <v>132</v>
      </c>
      <c r="C57" s="173" t="s">
        <v>133</v>
      </c>
      <c r="D57" s="174" t="s">
        <v>122</v>
      </c>
      <c r="E57" s="175">
        <v>0.36</v>
      </c>
      <c r="F57" s="175">
        <v>0</v>
      </c>
      <c r="G57" s="176">
        <f>E57*F57</f>
        <v>0</v>
      </c>
      <c r="O57" s="170">
        <v>2</v>
      </c>
      <c r="AA57" s="146">
        <v>12</v>
      </c>
      <c r="AB57" s="146">
        <v>0</v>
      </c>
      <c r="AC57" s="146">
        <v>68</v>
      </c>
      <c r="AZ57" s="146">
        <v>1</v>
      </c>
      <c r="BA57" s="146">
        <f>IF(AZ57=1,G57,0)</f>
        <v>0</v>
      </c>
      <c r="BB57" s="146">
        <f>IF(AZ57=2,G57,0)</f>
        <v>0</v>
      </c>
      <c r="BC57" s="146">
        <f>IF(AZ57=3,G57,0)</f>
        <v>0</v>
      </c>
      <c r="BD57" s="146">
        <f>IF(AZ57=4,G57,0)</f>
        <v>0</v>
      </c>
      <c r="BE57" s="146">
        <f>IF(AZ57=5,G57,0)</f>
        <v>0</v>
      </c>
      <c r="CA57" s="177">
        <v>12</v>
      </c>
      <c r="CB57" s="177">
        <v>0</v>
      </c>
      <c r="CZ57" s="146">
        <v>0</v>
      </c>
    </row>
    <row r="58" spans="1:104">
      <c r="A58" s="178"/>
      <c r="B58" s="180"/>
      <c r="C58" s="227" t="s">
        <v>134</v>
      </c>
      <c r="D58" s="226"/>
      <c r="E58" s="181">
        <v>0</v>
      </c>
      <c r="F58" s="182"/>
      <c r="G58" s="183"/>
      <c r="M58" s="179" t="s">
        <v>134</v>
      </c>
      <c r="O58" s="170"/>
    </row>
    <row r="59" spans="1:104">
      <c r="A59" s="178"/>
      <c r="B59" s="180"/>
      <c r="C59" s="227" t="s">
        <v>135</v>
      </c>
      <c r="D59" s="226"/>
      <c r="E59" s="181">
        <v>0.36</v>
      </c>
      <c r="F59" s="182"/>
      <c r="G59" s="183"/>
      <c r="M59" s="179" t="s">
        <v>135</v>
      </c>
      <c r="O59" s="170"/>
    </row>
    <row r="60" spans="1:104">
      <c r="A60" s="184"/>
      <c r="B60" s="185" t="s">
        <v>77</v>
      </c>
      <c r="C60" s="186" t="str">
        <f>CONCATENATE(B56," ",C56)</f>
        <v>63 Podlahy a podlahové konstrukce</v>
      </c>
      <c r="D60" s="187"/>
      <c r="E60" s="188"/>
      <c r="F60" s="189"/>
      <c r="G60" s="190">
        <f>SUM(G56:G59)</f>
        <v>0</v>
      </c>
      <c r="O60" s="170">
        <v>4</v>
      </c>
      <c r="BA60" s="191">
        <f>SUM(BA56:BA59)</f>
        <v>0</v>
      </c>
      <c r="BB60" s="191">
        <f>SUM(BB56:BB59)</f>
        <v>0</v>
      </c>
      <c r="BC60" s="191">
        <f>SUM(BC56:BC59)</f>
        <v>0</v>
      </c>
      <c r="BD60" s="191">
        <f>SUM(BD56:BD59)</f>
        <v>0</v>
      </c>
      <c r="BE60" s="191">
        <f>SUM(BE56:BE59)</f>
        <v>0</v>
      </c>
    </row>
    <row r="61" spans="1:104">
      <c r="A61" s="163" t="s">
        <v>74</v>
      </c>
      <c r="B61" s="164" t="s">
        <v>136</v>
      </c>
      <c r="C61" s="165" t="s">
        <v>137</v>
      </c>
      <c r="D61" s="166"/>
      <c r="E61" s="167"/>
      <c r="F61" s="167"/>
      <c r="G61" s="168"/>
      <c r="H61" s="169"/>
      <c r="I61" s="169"/>
      <c r="O61" s="170">
        <v>1</v>
      </c>
    </row>
    <row r="62" spans="1:104">
      <c r="A62" s="171">
        <v>14</v>
      </c>
      <c r="B62" s="172" t="s">
        <v>138</v>
      </c>
      <c r="C62" s="173" t="s">
        <v>139</v>
      </c>
      <c r="D62" s="174" t="s">
        <v>122</v>
      </c>
      <c r="E62" s="175">
        <v>141</v>
      </c>
      <c r="F62" s="175">
        <v>0</v>
      </c>
      <c r="G62" s="176">
        <f>E62*F62</f>
        <v>0</v>
      </c>
      <c r="O62" s="170">
        <v>2</v>
      </c>
      <c r="AA62" s="146">
        <v>1</v>
      </c>
      <c r="AB62" s="146">
        <v>1</v>
      </c>
      <c r="AC62" s="146">
        <v>1</v>
      </c>
      <c r="AZ62" s="146">
        <v>1</v>
      </c>
      <c r="BA62" s="146">
        <f>IF(AZ62=1,G62,0)</f>
        <v>0</v>
      </c>
      <c r="BB62" s="146">
        <f>IF(AZ62=2,G62,0)</f>
        <v>0</v>
      </c>
      <c r="BC62" s="146">
        <f>IF(AZ62=3,G62,0)</f>
        <v>0</v>
      </c>
      <c r="BD62" s="146">
        <f>IF(AZ62=4,G62,0)</f>
        <v>0</v>
      </c>
      <c r="BE62" s="146">
        <f>IF(AZ62=5,G62,0)</f>
        <v>0</v>
      </c>
      <c r="CA62" s="177">
        <v>1</v>
      </c>
      <c r="CB62" s="177">
        <v>1</v>
      </c>
      <c r="CZ62" s="146">
        <v>1.8380000000000001E-2</v>
      </c>
    </row>
    <row r="63" spans="1:104">
      <c r="A63" s="178"/>
      <c r="B63" s="180"/>
      <c r="C63" s="227" t="s">
        <v>140</v>
      </c>
      <c r="D63" s="226"/>
      <c r="E63" s="181">
        <v>0</v>
      </c>
      <c r="F63" s="182"/>
      <c r="G63" s="183"/>
      <c r="M63" s="179" t="s">
        <v>140</v>
      </c>
      <c r="O63" s="170"/>
    </row>
    <row r="64" spans="1:104">
      <c r="A64" s="178"/>
      <c r="B64" s="180"/>
      <c r="C64" s="227" t="s">
        <v>141</v>
      </c>
      <c r="D64" s="226"/>
      <c r="E64" s="181">
        <v>114</v>
      </c>
      <c r="F64" s="182"/>
      <c r="G64" s="183"/>
      <c r="M64" s="179" t="s">
        <v>141</v>
      </c>
      <c r="O64" s="170"/>
    </row>
    <row r="65" spans="1:104">
      <c r="A65" s="178"/>
      <c r="B65" s="180"/>
      <c r="C65" s="227" t="s">
        <v>142</v>
      </c>
      <c r="D65" s="226"/>
      <c r="E65" s="181">
        <v>27</v>
      </c>
      <c r="F65" s="182"/>
      <c r="G65" s="183"/>
      <c r="M65" s="179" t="s">
        <v>142</v>
      </c>
      <c r="O65" s="170"/>
    </row>
    <row r="66" spans="1:104">
      <c r="A66" s="171">
        <v>15</v>
      </c>
      <c r="B66" s="172" t="s">
        <v>143</v>
      </c>
      <c r="C66" s="173" t="s">
        <v>144</v>
      </c>
      <c r="D66" s="174" t="s">
        <v>122</v>
      </c>
      <c r="E66" s="175">
        <v>141</v>
      </c>
      <c r="F66" s="175">
        <v>0</v>
      </c>
      <c r="G66" s="176">
        <f>E66*F66</f>
        <v>0</v>
      </c>
      <c r="O66" s="170">
        <v>2</v>
      </c>
      <c r="AA66" s="146">
        <v>1</v>
      </c>
      <c r="AB66" s="146">
        <v>1</v>
      </c>
      <c r="AC66" s="146">
        <v>1</v>
      </c>
      <c r="AZ66" s="146">
        <v>1</v>
      </c>
      <c r="BA66" s="146">
        <f>IF(AZ66=1,G66,0)</f>
        <v>0</v>
      </c>
      <c r="BB66" s="146">
        <f>IF(AZ66=2,G66,0)</f>
        <v>0</v>
      </c>
      <c r="BC66" s="146">
        <f>IF(AZ66=3,G66,0)</f>
        <v>0</v>
      </c>
      <c r="BD66" s="146">
        <f>IF(AZ66=4,G66,0)</f>
        <v>0</v>
      </c>
      <c r="BE66" s="146">
        <f>IF(AZ66=5,G66,0)</f>
        <v>0</v>
      </c>
      <c r="CA66" s="177">
        <v>1</v>
      </c>
      <c r="CB66" s="177">
        <v>1</v>
      </c>
      <c r="CZ66" s="146">
        <v>8.4999999999999995E-4</v>
      </c>
    </row>
    <row r="67" spans="1:104">
      <c r="A67" s="178"/>
      <c r="B67" s="180"/>
      <c r="C67" s="227" t="s">
        <v>140</v>
      </c>
      <c r="D67" s="226"/>
      <c r="E67" s="181">
        <v>0</v>
      </c>
      <c r="F67" s="182"/>
      <c r="G67" s="183"/>
      <c r="M67" s="179" t="s">
        <v>140</v>
      </c>
      <c r="O67" s="170"/>
    </row>
    <row r="68" spans="1:104">
      <c r="A68" s="178"/>
      <c r="B68" s="180"/>
      <c r="C68" s="227" t="s">
        <v>141</v>
      </c>
      <c r="D68" s="226"/>
      <c r="E68" s="181">
        <v>114</v>
      </c>
      <c r="F68" s="182"/>
      <c r="G68" s="183"/>
      <c r="M68" s="179" t="s">
        <v>141</v>
      </c>
      <c r="O68" s="170"/>
    </row>
    <row r="69" spans="1:104">
      <c r="A69" s="178"/>
      <c r="B69" s="180"/>
      <c r="C69" s="227" t="s">
        <v>142</v>
      </c>
      <c r="D69" s="226"/>
      <c r="E69" s="181">
        <v>27</v>
      </c>
      <c r="F69" s="182"/>
      <c r="G69" s="183"/>
      <c r="M69" s="179" t="s">
        <v>142</v>
      </c>
      <c r="O69" s="170"/>
    </row>
    <row r="70" spans="1:104">
      <c r="A70" s="171">
        <v>16</v>
      </c>
      <c r="B70" s="172" t="s">
        <v>145</v>
      </c>
      <c r="C70" s="173" t="s">
        <v>146</v>
      </c>
      <c r="D70" s="174" t="s">
        <v>122</v>
      </c>
      <c r="E70" s="175">
        <v>141</v>
      </c>
      <c r="F70" s="175">
        <v>0</v>
      </c>
      <c r="G70" s="176">
        <f>E70*F70</f>
        <v>0</v>
      </c>
      <c r="O70" s="170">
        <v>2</v>
      </c>
      <c r="AA70" s="146">
        <v>1</v>
      </c>
      <c r="AB70" s="146">
        <v>1</v>
      </c>
      <c r="AC70" s="146">
        <v>1</v>
      </c>
      <c r="AZ70" s="146">
        <v>1</v>
      </c>
      <c r="BA70" s="146">
        <f>IF(AZ70=1,G70,0)</f>
        <v>0</v>
      </c>
      <c r="BB70" s="146">
        <f>IF(AZ70=2,G70,0)</f>
        <v>0</v>
      </c>
      <c r="BC70" s="146">
        <f>IF(AZ70=3,G70,0)</f>
        <v>0</v>
      </c>
      <c r="BD70" s="146">
        <f>IF(AZ70=4,G70,0)</f>
        <v>0</v>
      </c>
      <c r="BE70" s="146">
        <f>IF(AZ70=5,G70,0)</f>
        <v>0</v>
      </c>
      <c r="CA70" s="177">
        <v>1</v>
      </c>
      <c r="CB70" s="177">
        <v>1</v>
      </c>
      <c r="CZ70" s="146">
        <v>0</v>
      </c>
    </row>
    <row r="71" spans="1:104">
      <c r="A71" s="178"/>
      <c r="B71" s="180"/>
      <c r="C71" s="227" t="s">
        <v>140</v>
      </c>
      <c r="D71" s="226"/>
      <c r="E71" s="181">
        <v>0</v>
      </c>
      <c r="F71" s="182"/>
      <c r="G71" s="183"/>
      <c r="M71" s="179" t="s">
        <v>140</v>
      </c>
      <c r="O71" s="170"/>
    </row>
    <row r="72" spans="1:104">
      <c r="A72" s="178"/>
      <c r="B72" s="180"/>
      <c r="C72" s="227" t="s">
        <v>141</v>
      </c>
      <c r="D72" s="226"/>
      <c r="E72" s="181">
        <v>114</v>
      </c>
      <c r="F72" s="182"/>
      <c r="G72" s="183"/>
      <c r="M72" s="179" t="s">
        <v>141</v>
      </c>
      <c r="O72" s="170"/>
    </row>
    <row r="73" spans="1:104">
      <c r="A73" s="178"/>
      <c r="B73" s="180"/>
      <c r="C73" s="227" t="s">
        <v>142</v>
      </c>
      <c r="D73" s="226"/>
      <c r="E73" s="181">
        <v>27</v>
      </c>
      <c r="F73" s="182"/>
      <c r="G73" s="183"/>
      <c r="M73" s="179" t="s">
        <v>142</v>
      </c>
      <c r="O73" s="170"/>
    </row>
    <row r="74" spans="1:104">
      <c r="A74" s="184"/>
      <c r="B74" s="185" t="s">
        <v>77</v>
      </c>
      <c r="C74" s="186" t="str">
        <f>CONCATENATE(B61," ",C61)</f>
        <v>94 Lešení a stavební výtahy</v>
      </c>
      <c r="D74" s="187"/>
      <c r="E74" s="188"/>
      <c r="F74" s="189"/>
      <c r="G74" s="190">
        <f>SUM(G61:G73)</f>
        <v>0</v>
      </c>
      <c r="O74" s="170">
        <v>4</v>
      </c>
      <c r="BA74" s="191">
        <f>SUM(BA61:BA73)</f>
        <v>0</v>
      </c>
      <c r="BB74" s="191">
        <f>SUM(BB61:BB73)</f>
        <v>0</v>
      </c>
      <c r="BC74" s="191">
        <f>SUM(BC61:BC73)</f>
        <v>0</v>
      </c>
      <c r="BD74" s="191">
        <f>SUM(BD61:BD73)</f>
        <v>0</v>
      </c>
      <c r="BE74" s="191">
        <f>SUM(BE61:BE73)</f>
        <v>0</v>
      </c>
    </row>
    <row r="75" spans="1:104">
      <c r="A75" s="163" t="s">
        <v>74</v>
      </c>
      <c r="B75" s="164" t="s">
        <v>147</v>
      </c>
      <c r="C75" s="165" t="s">
        <v>148</v>
      </c>
      <c r="D75" s="166"/>
      <c r="E75" s="167"/>
      <c r="F75" s="167"/>
      <c r="G75" s="168"/>
      <c r="H75" s="169"/>
      <c r="I75" s="169"/>
      <c r="O75" s="170">
        <v>1</v>
      </c>
    </row>
    <row r="76" spans="1:104">
      <c r="A76" s="171">
        <v>17</v>
      </c>
      <c r="B76" s="172" t="s">
        <v>149</v>
      </c>
      <c r="C76" s="173" t="s">
        <v>150</v>
      </c>
      <c r="D76" s="174" t="s">
        <v>102</v>
      </c>
      <c r="E76" s="175">
        <v>4.8175002600000001</v>
      </c>
      <c r="F76" s="175">
        <v>0</v>
      </c>
      <c r="G76" s="176">
        <f>E76*F76</f>
        <v>0</v>
      </c>
      <c r="O76" s="170">
        <v>2</v>
      </c>
      <c r="AA76" s="146">
        <v>7</v>
      </c>
      <c r="AB76" s="146">
        <v>1</v>
      </c>
      <c r="AC76" s="146">
        <v>2</v>
      </c>
      <c r="AZ76" s="146">
        <v>1</v>
      </c>
      <c r="BA76" s="146">
        <f>IF(AZ76=1,G76,0)</f>
        <v>0</v>
      </c>
      <c r="BB76" s="146">
        <f>IF(AZ76=2,G76,0)</f>
        <v>0</v>
      </c>
      <c r="BC76" s="146">
        <f>IF(AZ76=3,G76,0)</f>
        <v>0</v>
      </c>
      <c r="BD76" s="146">
        <f>IF(AZ76=4,G76,0)</f>
        <v>0</v>
      </c>
      <c r="BE76" s="146">
        <f>IF(AZ76=5,G76,0)</f>
        <v>0</v>
      </c>
      <c r="CA76" s="177">
        <v>7</v>
      </c>
      <c r="CB76" s="177">
        <v>1</v>
      </c>
      <c r="CZ76" s="146">
        <v>0</v>
      </c>
    </row>
    <row r="77" spans="1:104">
      <c r="A77" s="184"/>
      <c r="B77" s="185" t="s">
        <v>77</v>
      </c>
      <c r="C77" s="186" t="str">
        <f>CONCATENATE(B75," ",C75)</f>
        <v>99 Staveništní přesun hmot</v>
      </c>
      <c r="D77" s="187"/>
      <c r="E77" s="188"/>
      <c r="F77" s="189"/>
      <c r="G77" s="190">
        <f>SUM(G75:G76)</f>
        <v>0</v>
      </c>
      <c r="O77" s="170">
        <v>4</v>
      </c>
      <c r="BA77" s="191">
        <f>SUM(BA75:BA76)</f>
        <v>0</v>
      </c>
      <c r="BB77" s="191">
        <f>SUM(BB75:BB76)</f>
        <v>0</v>
      </c>
      <c r="BC77" s="191">
        <f>SUM(BC75:BC76)</f>
        <v>0</v>
      </c>
      <c r="BD77" s="191">
        <f>SUM(BD75:BD76)</f>
        <v>0</v>
      </c>
      <c r="BE77" s="191">
        <f>SUM(BE75:BE76)</f>
        <v>0</v>
      </c>
    </row>
    <row r="78" spans="1:104">
      <c r="A78" s="163" t="s">
        <v>74</v>
      </c>
      <c r="B78" s="164" t="s">
        <v>151</v>
      </c>
      <c r="C78" s="165" t="s">
        <v>152</v>
      </c>
      <c r="D78" s="166"/>
      <c r="E78" s="167"/>
      <c r="F78" s="167"/>
      <c r="G78" s="168"/>
      <c r="H78" s="169"/>
      <c r="I78" s="169"/>
      <c r="O78" s="170">
        <v>1</v>
      </c>
    </row>
    <row r="79" spans="1:104">
      <c r="A79" s="171">
        <v>18</v>
      </c>
      <c r="B79" s="172" t="s">
        <v>153</v>
      </c>
      <c r="C79" s="173" t="s">
        <v>154</v>
      </c>
      <c r="D79" s="174" t="s">
        <v>111</v>
      </c>
      <c r="E79" s="175">
        <v>73.8</v>
      </c>
      <c r="F79" s="175">
        <v>0</v>
      </c>
      <c r="G79" s="176">
        <f>E79*F79</f>
        <v>0</v>
      </c>
      <c r="O79" s="170">
        <v>2</v>
      </c>
      <c r="AA79" s="146">
        <v>1</v>
      </c>
      <c r="AB79" s="146">
        <v>7</v>
      </c>
      <c r="AC79" s="146">
        <v>7</v>
      </c>
      <c r="AZ79" s="146">
        <v>2</v>
      </c>
      <c r="BA79" s="146">
        <f>IF(AZ79=1,G79,0)</f>
        <v>0</v>
      </c>
      <c r="BB79" s="146">
        <f>IF(AZ79=2,G79,0)</f>
        <v>0</v>
      </c>
      <c r="BC79" s="146">
        <f>IF(AZ79=3,G79,0)</f>
        <v>0</v>
      </c>
      <c r="BD79" s="146">
        <f>IF(AZ79=4,G79,0)</f>
        <v>0</v>
      </c>
      <c r="BE79" s="146">
        <f>IF(AZ79=5,G79,0)</f>
        <v>0</v>
      </c>
      <c r="CA79" s="177">
        <v>1</v>
      </c>
      <c r="CB79" s="177">
        <v>7</v>
      </c>
      <c r="CZ79" s="146">
        <v>0</v>
      </c>
    </row>
    <row r="80" spans="1:104">
      <c r="A80" s="178"/>
      <c r="B80" s="180"/>
      <c r="C80" s="227" t="s">
        <v>155</v>
      </c>
      <c r="D80" s="226"/>
      <c r="E80" s="181">
        <v>0</v>
      </c>
      <c r="F80" s="182"/>
      <c r="G80" s="183"/>
      <c r="M80" s="179" t="s">
        <v>155</v>
      </c>
      <c r="O80" s="170"/>
    </row>
    <row r="81" spans="1:104">
      <c r="A81" s="178"/>
      <c r="B81" s="180"/>
      <c r="C81" s="227" t="s">
        <v>156</v>
      </c>
      <c r="D81" s="226"/>
      <c r="E81" s="181">
        <v>73.8</v>
      </c>
      <c r="F81" s="182"/>
      <c r="G81" s="183"/>
      <c r="M81" s="179" t="s">
        <v>156</v>
      </c>
      <c r="O81" s="170"/>
    </row>
    <row r="82" spans="1:104">
      <c r="A82" s="171">
        <v>19</v>
      </c>
      <c r="B82" s="172" t="s">
        <v>157</v>
      </c>
      <c r="C82" s="173" t="s">
        <v>158</v>
      </c>
      <c r="D82" s="174" t="s">
        <v>111</v>
      </c>
      <c r="E82" s="175">
        <v>16.2</v>
      </c>
      <c r="F82" s="175">
        <v>0</v>
      </c>
      <c r="G82" s="176">
        <f>E82*F82</f>
        <v>0</v>
      </c>
      <c r="O82" s="170">
        <v>2</v>
      </c>
      <c r="AA82" s="146">
        <v>1</v>
      </c>
      <c r="AB82" s="146">
        <v>7</v>
      </c>
      <c r="AC82" s="146">
        <v>7</v>
      </c>
      <c r="AZ82" s="146">
        <v>2</v>
      </c>
      <c r="BA82" s="146">
        <f>IF(AZ82=1,G82,0)</f>
        <v>0</v>
      </c>
      <c r="BB82" s="146">
        <f>IF(AZ82=2,G82,0)</f>
        <v>0</v>
      </c>
      <c r="BC82" s="146">
        <f>IF(AZ82=3,G82,0)</f>
        <v>0</v>
      </c>
      <c r="BD82" s="146">
        <f>IF(AZ82=4,G82,0)</f>
        <v>0</v>
      </c>
      <c r="BE82" s="146">
        <f>IF(AZ82=5,G82,0)</f>
        <v>0</v>
      </c>
      <c r="CA82" s="177">
        <v>1</v>
      </c>
      <c r="CB82" s="177">
        <v>7</v>
      </c>
      <c r="CZ82" s="146">
        <v>1.6000000000000001E-4</v>
      </c>
    </row>
    <row r="83" spans="1:104">
      <c r="A83" s="178"/>
      <c r="B83" s="180"/>
      <c r="C83" s="227" t="s">
        <v>159</v>
      </c>
      <c r="D83" s="226"/>
      <c r="E83" s="181">
        <v>0</v>
      </c>
      <c r="F83" s="182"/>
      <c r="G83" s="183"/>
      <c r="M83" s="179" t="s">
        <v>159</v>
      </c>
      <c r="O83" s="170"/>
    </row>
    <row r="84" spans="1:104">
      <c r="A84" s="178"/>
      <c r="B84" s="180"/>
      <c r="C84" s="227" t="s">
        <v>160</v>
      </c>
      <c r="D84" s="226"/>
      <c r="E84" s="181">
        <v>16.2</v>
      </c>
      <c r="F84" s="182"/>
      <c r="G84" s="183"/>
      <c r="M84" s="179" t="s">
        <v>160</v>
      </c>
      <c r="O84" s="170"/>
    </row>
    <row r="85" spans="1:104">
      <c r="A85" s="171">
        <v>20</v>
      </c>
      <c r="B85" s="172" t="s">
        <v>161</v>
      </c>
      <c r="C85" s="173" t="s">
        <v>162</v>
      </c>
      <c r="D85" s="174" t="s">
        <v>111</v>
      </c>
      <c r="E85" s="175">
        <v>57.6</v>
      </c>
      <c r="F85" s="175">
        <v>0</v>
      </c>
      <c r="G85" s="176">
        <f>E85*F85</f>
        <v>0</v>
      </c>
      <c r="O85" s="170">
        <v>2</v>
      </c>
      <c r="AA85" s="146">
        <v>1</v>
      </c>
      <c r="AB85" s="146">
        <v>7</v>
      </c>
      <c r="AC85" s="146">
        <v>7</v>
      </c>
      <c r="AZ85" s="146">
        <v>2</v>
      </c>
      <c r="BA85" s="146">
        <f>IF(AZ85=1,G85,0)</f>
        <v>0</v>
      </c>
      <c r="BB85" s="146">
        <f>IF(AZ85=2,G85,0)</f>
        <v>0</v>
      </c>
      <c r="BC85" s="146">
        <f>IF(AZ85=3,G85,0)</f>
        <v>0</v>
      </c>
      <c r="BD85" s="146">
        <f>IF(AZ85=4,G85,0)</f>
        <v>0</v>
      </c>
      <c r="BE85" s="146">
        <f>IF(AZ85=5,G85,0)</f>
        <v>0</v>
      </c>
      <c r="CA85" s="177">
        <v>1</v>
      </c>
      <c r="CB85" s="177">
        <v>7</v>
      </c>
      <c r="CZ85" s="146">
        <v>9.8999999999999999E-4</v>
      </c>
    </row>
    <row r="86" spans="1:104">
      <c r="A86" s="178"/>
      <c r="B86" s="180"/>
      <c r="C86" s="227" t="s">
        <v>163</v>
      </c>
      <c r="D86" s="226"/>
      <c r="E86" s="181">
        <v>0</v>
      </c>
      <c r="F86" s="182"/>
      <c r="G86" s="183"/>
      <c r="M86" s="179" t="s">
        <v>163</v>
      </c>
      <c r="O86" s="170"/>
    </row>
    <row r="87" spans="1:104">
      <c r="A87" s="178"/>
      <c r="B87" s="180"/>
      <c r="C87" s="227" t="s">
        <v>164</v>
      </c>
      <c r="D87" s="226"/>
      <c r="E87" s="181">
        <v>57.6</v>
      </c>
      <c r="F87" s="182"/>
      <c r="G87" s="183"/>
      <c r="M87" s="179" t="s">
        <v>164</v>
      </c>
      <c r="O87" s="170"/>
    </row>
    <row r="88" spans="1:104" ht="22.5">
      <c r="A88" s="171">
        <v>21</v>
      </c>
      <c r="B88" s="172" t="s">
        <v>165</v>
      </c>
      <c r="C88" s="173" t="s">
        <v>166</v>
      </c>
      <c r="D88" s="174" t="s">
        <v>122</v>
      </c>
      <c r="E88" s="175">
        <v>126.6</v>
      </c>
      <c r="F88" s="175">
        <v>0</v>
      </c>
      <c r="G88" s="176">
        <f>E88*F88</f>
        <v>0</v>
      </c>
      <c r="O88" s="170">
        <v>2</v>
      </c>
      <c r="AA88" s="146">
        <v>1</v>
      </c>
      <c r="AB88" s="146">
        <v>7</v>
      </c>
      <c r="AC88" s="146">
        <v>7</v>
      </c>
      <c r="AZ88" s="146">
        <v>2</v>
      </c>
      <c r="BA88" s="146">
        <f>IF(AZ88=1,G88,0)</f>
        <v>0</v>
      </c>
      <c r="BB88" s="146">
        <f>IF(AZ88=2,G88,0)</f>
        <v>0</v>
      </c>
      <c r="BC88" s="146">
        <f>IF(AZ88=3,G88,0)</f>
        <v>0</v>
      </c>
      <c r="BD88" s="146">
        <f>IF(AZ88=4,G88,0)</f>
        <v>0</v>
      </c>
      <c r="BE88" s="146">
        <f>IF(AZ88=5,G88,0)</f>
        <v>0</v>
      </c>
      <c r="CA88" s="177">
        <v>1</v>
      </c>
      <c r="CB88" s="177">
        <v>7</v>
      </c>
      <c r="CZ88" s="146">
        <v>4.0299999999999997E-3</v>
      </c>
    </row>
    <row r="89" spans="1:104">
      <c r="A89" s="178"/>
      <c r="B89" s="180"/>
      <c r="C89" s="227" t="s">
        <v>167</v>
      </c>
      <c r="D89" s="226"/>
      <c r="E89" s="181">
        <v>0</v>
      </c>
      <c r="F89" s="182"/>
      <c r="G89" s="183"/>
      <c r="M89" s="179" t="s">
        <v>167</v>
      </c>
      <c r="O89" s="170"/>
    </row>
    <row r="90" spans="1:104">
      <c r="A90" s="178"/>
      <c r="B90" s="180"/>
      <c r="C90" s="227" t="s">
        <v>168</v>
      </c>
      <c r="D90" s="226"/>
      <c r="E90" s="181">
        <v>63.3</v>
      </c>
      <c r="F90" s="182"/>
      <c r="G90" s="183"/>
      <c r="M90" s="179" t="s">
        <v>168</v>
      </c>
      <c r="O90" s="170"/>
    </row>
    <row r="91" spans="1:104">
      <c r="A91" s="178"/>
      <c r="B91" s="180"/>
      <c r="C91" s="227" t="s">
        <v>168</v>
      </c>
      <c r="D91" s="226"/>
      <c r="E91" s="181">
        <v>63.3</v>
      </c>
      <c r="F91" s="182"/>
      <c r="G91" s="183"/>
      <c r="M91" s="179" t="s">
        <v>168</v>
      </c>
      <c r="O91" s="170"/>
    </row>
    <row r="92" spans="1:104" ht="22.5">
      <c r="A92" s="171">
        <v>22</v>
      </c>
      <c r="B92" s="172" t="s">
        <v>169</v>
      </c>
      <c r="C92" s="173" t="s">
        <v>170</v>
      </c>
      <c r="D92" s="174" t="s">
        <v>122</v>
      </c>
      <c r="E92" s="175">
        <v>126.6</v>
      </c>
      <c r="F92" s="175">
        <v>0</v>
      </c>
      <c r="G92" s="176">
        <f>E92*F92</f>
        <v>0</v>
      </c>
      <c r="O92" s="170">
        <v>2</v>
      </c>
      <c r="AA92" s="146">
        <v>1</v>
      </c>
      <c r="AB92" s="146">
        <v>7</v>
      </c>
      <c r="AC92" s="146">
        <v>7</v>
      </c>
      <c r="AZ92" s="146">
        <v>2</v>
      </c>
      <c r="BA92" s="146">
        <f>IF(AZ92=1,G92,0)</f>
        <v>0</v>
      </c>
      <c r="BB92" s="146">
        <f>IF(AZ92=2,G92,0)</f>
        <v>0</v>
      </c>
      <c r="BC92" s="146">
        <f>IF(AZ92=3,G92,0)</f>
        <v>0</v>
      </c>
      <c r="BD92" s="146">
        <f>IF(AZ92=4,G92,0)</f>
        <v>0</v>
      </c>
      <c r="BE92" s="146">
        <f>IF(AZ92=5,G92,0)</f>
        <v>0</v>
      </c>
      <c r="CA92" s="177">
        <v>1</v>
      </c>
      <c r="CB92" s="177">
        <v>7</v>
      </c>
      <c r="CZ92" s="146">
        <v>1.4499999999999999E-3</v>
      </c>
    </row>
    <row r="93" spans="1:104">
      <c r="A93" s="178"/>
      <c r="B93" s="180"/>
      <c r="C93" s="227" t="s">
        <v>171</v>
      </c>
      <c r="D93" s="226"/>
      <c r="E93" s="181">
        <v>0</v>
      </c>
      <c r="F93" s="182"/>
      <c r="G93" s="183"/>
      <c r="M93" s="179" t="s">
        <v>171</v>
      </c>
      <c r="O93" s="170"/>
    </row>
    <row r="94" spans="1:104">
      <c r="A94" s="178"/>
      <c r="B94" s="180"/>
      <c r="C94" s="227" t="s">
        <v>168</v>
      </c>
      <c r="D94" s="226"/>
      <c r="E94" s="181">
        <v>63.3</v>
      </c>
      <c r="F94" s="182"/>
      <c r="G94" s="183"/>
      <c r="M94" s="179" t="s">
        <v>168</v>
      </c>
      <c r="O94" s="170"/>
    </row>
    <row r="95" spans="1:104">
      <c r="A95" s="178"/>
      <c r="B95" s="180"/>
      <c r="C95" s="227" t="s">
        <v>168</v>
      </c>
      <c r="D95" s="226"/>
      <c r="E95" s="181">
        <v>63.3</v>
      </c>
      <c r="F95" s="182"/>
      <c r="G95" s="183"/>
      <c r="M95" s="179" t="s">
        <v>168</v>
      </c>
      <c r="O95" s="170"/>
    </row>
    <row r="96" spans="1:104">
      <c r="A96" s="171">
        <v>23</v>
      </c>
      <c r="B96" s="172" t="s">
        <v>172</v>
      </c>
      <c r="C96" s="173" t="s">
        <v>173</v>
      </c>
      <c r="D96" s="174" t="s">
        <v>122</v>
      </c>
      <c r="E96" s="175">
        <v>253.2</v>
      </c>
      <c r="F96" s="175">
        <v>0</v>
      </c>
      <c r="G96" s="176">
        <f>E96*F96</f>
        <v>0</v>
      </c>
      <c r="O96" s="170">
        <v>2</v>
      </c>
      <c r="AA96" s="146">
        <v>1</v>
      </c>
      <c r="AB96" s="146">
        <v>0</v>
      </c>
      <c r="AC96" s="146">
        <v>0</v>
      </c>
      <c r="AZ96" s="146">
        <v>2</v>
      </c>
      <c r="BA96" s="146">
        <f>IF(AZ96=1,G96,0)</f>
        <v>0</v>
      </c>
      <c r="BB96" s="146">
        <f>IF(AZ96=2,G96,0)</f>
        <v>0</v>
      </c>
      <c r="BC96" s="146">
        <f>IF(AZ96=3,G96,0)</f>
        <v>0</v>
      </c>
      <c r="BD96" s="146">
        <f>IF(AZ96=4,G96,0)</f>
        <v>0</v>
      </c>
      <c r="BE96" s="146">
        <f>IF(AZ96=5,G96,0)</f>
        <v>0</v>
      </c>
      <c r="CA96" s="177">
        <v>1</v>
      </c>
      <c r="CB96" s="177">
        <v>0</v>
      </c>
      <c r="CZ96" s="146">
        <v>0</v>
      </c>
    </row>
    <row r="97" spans="1:104">
      <c r="A97" s="178"/>
      <c r="B97" s="180"/>
      <c r="C97" s="227" t="s">
        <v>174</v>
      </c>
      <c r="D97" s="226"/>
      <c r="E97" s="181">
        <v>0</v>
      </c>
      <c r="F97" s="182"/>
      <c r="G97" s="183"/>
      <c r="M97" s="179" t="s">
        <v>174</v>
      </c>
      <c r="O97" s="170"/>
    </row>
    <row r="98" spans="1:104">
      <c r="A98" s="178"/>
      <c r="B98" s="180"/>
      <c r="C98" s="227" t="s">
        <v>168</v>
      </c>
      <c r="D98" s="226"/>
      <c r="E98" s="181">
        <v>63.3</v>
      </c>
      <c r="F98" s="182"/>
      <c r="G98" s="183"/>
      <c r="M98" s="179" t="s">
        <v>168</v>
      </c>
      <c r="O98" s="170"/>
    </row>
    <row r="99" spans="1:104">
      <c r="A99" s="178"/>
      <c r="B99" s="180"/>
      <c r="C99" s="227" t="s">
        <v>168</v>
      </c>
      <c r="D99" s="226"/>
      <c r="E99" s="181">
        <v>63.3</v>
      </c>
      <c r="F99" s="182"/>
      <c r="G99" s="183"/>
      <c r="M99" s="179" t="s">
        <v>168</v>
      </c>
      <c r="O99" s="170"/>
    </row>
    <row r="100" spans="1:104">
      <c r="A100" s="178"/>
      <c r="B100" s="180"/>
      <c r="C100" s="227" t="s">
        <v>175</v>
      </c>
      <c r="D100" s="226"/>
      <c r="E100" s="181">
        <v>0</v>
      </c>
      <c r="F100" s="182"/>
      <c r="G100" s="183"/>
      <c r="M100" s="179" t="s">
        <v>175</v>
      </c>
      <c r="O100" s="170"/>
    </row>
    <row r="101" spans="1:104">
      <c r="A101" s="178"/>
      <c r="B101" s="180"/>
      <c r="C101" s="227" t="s">
        <v>168</v>
      </c>
      <c r="D101" s="226"/>
      <c r="E101" s="181">
        <v>63.3</v>
      </c>
      <c r="F101" s="182"/>
      <c r="G101" s="183"/>
      <c r="M101" s="179" t="s">
        <v>168</v>
      </c>
      <c r="O101" s="170"/>
    </row>
    <row r="102" spans="1:104">
      <c r="A102" s="178"/>
      <c r="B102" s="180"/>
      <c r="C102" s="227" t="s">
        <v>168</v>
      </c>
      <c r="D102" s="226"/>
      <c r="E102" s="181">
        <v>63.3</v>
      </c>
      <c r="F102" s="182"/>
      <c r="G102" s="183"/>
      <c r="M102" s="179" t="s">
        <v>168</v>
      </c>
      <c r="O102" s="170"/>
    </row>
    <row r="103" spans="1:104">
      <c r="A103" s="171">
        <v>24</v>
      </c>
      <c r="B103" s="172" t="s">
        <v>176</v>
      </c>
      <c r="C103" s="173" t="s">
        <v>177</v>
      </c>
      <c r="D103" s="174" t="s">
        <v>83</v>
      </c>
      <c r="E103" s="175">
        <v>1.3118000000000001</v>
      </c>
      <c r="F103" s="175">
        <v>0</v>
      </c>
      <c r="G103" s="176">
        <f>E103*F103</f>
        <v>0</v>
      </c>
      <c r="O103" s="170">
        <v>2</v>
      </c>
      <c r="AA103" s="146">
        <v>1</v>
      </c>
      <c r="AB103" s="146">
        <v>7</v>
      </c>
      <c r="AC103" s="146">
        <v>7</v>
      </c>
      <c r="AZ103" s="146">
        <v>2</v>
      </c>
      <c r="BA103" s="146">
        <f>IF(AZ103=1,G103,0)</f>
        <v>0</v>
      </c>
      <c r="BB103" s="146">
        <f>IF(AZ103=2,G103,0)</f>
        <v>0</v>
      </c>
      <c r="BC103" s="146">
        <f>IF(AZ103=3,G103,0)</f>
        <v>0</v>
      </c>
      <c r="BD103" s="146">
        <f>IF(AZ103=4,G103,0)</f>
        <v>0</v>
      </c>
      <c r="BE103" s="146">
        <f>IF(AZ103=5,G103,0)</f>
        <v>0</v>
      </c>
      <c r="CA103" s="177">
        <v>1</v>
      </c>
      <c r="CB103" s="177">
        <v>7</v>
      </c>
      <c r="CZ103" s="146">
        <v>2.3570000000000001E-2</v>
      </c>
    </row>
    <row r="104" spans="1:104">
      <c r="A104" s="178"/>
      <c r="B104" s="180"/>
      <c r="C104" s="227" t="s">
        <v>167</v>
      </c>
      <c r="D104" s="226"/>
      <c r="E104" s="181">
        <v>0</v>
      </c>
      <c r="F104" s="182"/>
      <c r="G104" s="183"/>
      <c r="M104" s="179" t="s">
        <v>167</v>
      </c>
      <c r="O104" s="170"/>
    </row>
    <row r="105" spans="1:104">
      <c r="A105" s="178"/>
      <c r="B105" s="180"/>
      <c r="C105" s="227" t="s">
        <v>178</v>
      </c>
      <c r="D105" s="226"/>
      <c r="E105" s="181">
        <v>1.008</v>
      </c>
      <c r="F105" s="182"/>
      <c r="G105" s="183"/>
      <c r="M105" s="179" t="s">
        <v>178</v>
      </c>
      <c r="O105" s="170"/>
    </row>
    <row r="106" spans="1:104">
      <c r="A106" s="178"/>
      <c r="B106" s="180"/>
      <c r="C106" s="227" t="s">
        <v>171</v>
      </c>
      <c r="D106" s="226"/>
      <c r="E106" s="181">
        <v>0</v>
      </c>
      <c r="F106" s="182"/>
      <c r="G106" s="183"/>
      <c r="M106" s="179" t="s">
        <v>171</v>
      </c>
      <c r="O106" s="170"/>
    </row>
    <row r="107" spans="1:104">
      <c r="A107" s="178"/>
      <c r="B107" s="180"/>
      <c r="C107" s="227" t="s">
        <v>179</v>
      </c>
      <c r="D107" s="226"/>
      <c r="E107" s="181">
        <v>0.30380000000000001</v>
      </c>
      <c r="F107" s="182"/>
      <c r="G107" s="183"/>
      <c r="M107" s="179" t="s">
        <v>179</v>
      </c>
      <c r="O107" s="170"/>
    </row>
    <row r="108" spans="1:104">
      <c r="A108" s="171">
        <v>25</v>
      </c>
      <c r="B108" s="172" t="s">
        <v>180</v>
      </c>
      <c r="C108" s="173" t="s">
        <v>181</v>
      </c>
      <c r="D108" s="174" t="s">
        <v>108</v>
      </c>
      <c r="E108" s="175">
        <v>5</v>
      </c>
      <c r="F108" s="175">
        <v>0</v>
      </c>
      <c r="G108" s="176">
        <f>E108*F108</f>
        <v>0</v>
      </c>
      <c r="O108" s="170">
        <v>2</v>
      </c>
      <c r="AA108" s="146">
        <v>12</v>
      </c>
      <c r="AB108" s="146">
        <v>0</v>
      </c>
      <c r="AC108" s="146">
        <v>29</v>
      </c>
      <c r="AZ108" s="146">
        <v>2</v>
      </c>
      <c r="BA108" s="146">
        <f>IF(AZ108=1,G108,0)</f>
        <v>0</v>
      </c>
      <c r="BB108" s="146">
        <f>IF(AZ108=2,G108,0)</f>
        <v>0</v>
      </c>
      <c r="BC108" s="146">
        <f>IF(AZ108=3,G108,0)</f>
        <v>0</v>
      </c>
      <c r="BD108" s="146">
        <f>IF(AZ108=4,G108,0)</f>
        <v>0</v>
      </c>
      <c r="BE108" s="146">
        <f>IF(AZ108=5,G108,0)</f>
        <v>0</v>
      </c>
      <c r="CA108" s="177">
        <v>12</v>
      </c>
      <c r="CB108" s="177">
        <v>0</v>
      </c>
      <c r="CZ108" s="146">
        <v>0</v>
      </c>
    </row>
    <row r="109" spans="1:104">
      <c r="A109" s="171">
        <v>26</v>
      </c>
      <c r="B109" s="172" t="s">
        <v>182</v>
      </c>
      <c r="C109" s="173" t="s">
        <v>183</v>
      </c>
      <c r="D109" s="174" t="s">
        <v>108</v>
      </c>
      <c r="E109" s="175">
        <v>36</v>
      </c>
      <c r="F109" s="175">
        <v>0</v>
      </c>
      <c r="G109" s="176">
        <f>E109*F109</f>
        <v>0</v>
      </c>
      <c r="O109" s="170">
        <v>2</v>
      </c>
      <c r="AA109" s="146">
        <v>12</v>
      </c>
      <c r="AB109" s="146">
        <v>0</v>
      </c>
      <c r="AC109" s="146">
        <v>72</v>
      </c>
      <c r="AZ109" s="146">
        <v>2</v>
      </c>
      <c r="BA109" s="146">
        <f>IF(AZ109=1,G109,0)</f>
        <v>0</v>
      </c>
      <c r="BB109" s="146">
        <f>IF(AZ109=2,G109,0)</f>
        <v>0</v>
      </c>
      <c r="BC109" s="146">
        <f>IF(AZ109=3,G109,0)</f>
        <v>0</v>
      </c>
      <c r="BD109" s="146">
        <f>IF(AZ109=4,G109,0)</f>
        <v>0</v>
      </c>
      <c r="BE109" s="146">
        <f>IF(AZ109=5,G109,0)</f>
        <v>0</v>
      </c>
      <c r="CA109" s="177">
        <v>12</v>
      </c>
      <c r="CB109" s="177">
        <v>0</v>
      </c>
      <c r="CZ109" s="146">
        <v>0</v>
      </c>
    </row>
    <row r="110" spans="1:104">
      <c r="A110" s="178"/>
      <c r="B110" s="180"/>
      <c r="C110" s="227" t="s">
        <v>184</v>
      </c>
      <c r="D110" s="226"/>
      <c r="E110" s="181">
        <v>0</v>
      </c>
      <c r="F110" s="182"/>
      <c r="G110" s="183"/>
      <c r="M110" s="179" t="s">
        <v>184</v>
      </c>
      <c r="O110" s="170"/>
    </row>
    <row r="111" spans="1:104">
      <c r="A111" s="178"/>
      <c r="B111" s="180"/>
      <c r="C111" s="227" t="s">
        <v>185</v>
      </c>
      <c r="D111" s="226"/>
      <c r="E111" s="181">
        <v>36</v>
      </c>
      <c r="F111" s="182"/>
      <c r="G111" s="183"/>
      <c r="M111" s="179" t="s">
        <v>185</v>
      </c>
      <c r="O111" s="170"/>
    </row>
    <row r="112" spans="1:104">
      <c r="A112" s="171">
        <v>27</v>
      </c>
      <c r="B112" s="172" t="s">
        <v>186</v>
      </c>
      <c r="C112" s="173" t="s">
        <v>187</v>
      </c>
      <c r="D112" s="174" t="s">
        <v>62</v>
      </c>
      <c r="E112" s="175">
        <v>0</v>
      </c>
      <c r="F112" s="175">
        <v>0</v>
      </c>
      <c r="G112" s="176">
        <f>E112*F112</f>
        <v>0</v>
      </c>
      <c r="O112" s="170">
        <v>2</v>
      </c>
      <c r="AA112" s="146">
        <v>7</v>
      </c>
      <c r="AB112" s="146">
        <v>1002</v>
      </c>
      <c r="AC112" s="146">
        <v>5</v>
      </c>
      <c r="AZ112" s="146">
        <v>2</v>
      </c>
      <c r="BA112" s="146">
        <f>IF(AZ112=1,G112,0)</f>
        <v>0</v>
      </c>
      <c r="BB112" s="146">
        <f>IF(AZ112=2,G112,0)</f>
        <v>0</v>
      </c>
      <c r="BC112" s="146">
        <f>IF(AZ112=3,G112,0)</f>
        <v>0</v>
      </c>
      <c r="BD112" s="146">
        <f>IF(AZ112=4,G112,0)</f>
        <v>0</v>
      </c>
      <c r="BE112" s="146">
        <f>IF(AZ112=5,G112,0)</f>
        <v>0</v>
      </c>
      <c r="CA112" s="177">
        <v>7</v>
      </c>
      <c r="CB112" s="177">
        <v>1002</v>
      </c>
      <c r="CZ112" s="146">
        <v>0</v>
      </c>
    </row>
    <row r="113" spans="1:104">
      <c r="A113" s="184"/>
      <c r="B113" s="185" t="s">
        <v>77</v>
      </c>
      <c r="C113" s="186" t="str">
        <f>CONCATENATE(B78," ",C78)</f>
        <v>762 Konstrukce tesařské</v>
      </c>
      <c r="D113" s="187"/>
      <c r="E113" s="188"/>
      <c r="F113" s="189"/>
      <c r="G113" s="190">
        <f>SUM(G78:G112)</f>
        <v>0</v>
      </c>
      <c r="O113" s="170">
        <v>4</v>
      </c>
      <c r="BA113" s="191">
        <f>SUM(BA78:BA112)</f>
        <v>0</v>
      </c>
      <c r="BB113" s="191">
        <f>SUM(BB78:BB112)</f>
        <v>0</v>
      </c>
      <c r="BC113" s="191">
        <f>SUM(BC78:BC112)</f>
        <v>0</v>
      </c>
      <c r="BD113" s="191">
        <f>SUM(BD78:BD112)</f>
        <v>0</v>
      </c>
      <c r="BE113" s="191">
        <f>SUM(BE78:BE112)</f>
        <v>0</v>
      </c>
    </row>
    <row r="114" spans="1:104">
      <c r="A114" s="163" t="s">
        <v>74</v>
      </c>
      <c r="B114" s="164" t="s">
        <v>188</v>
      </c>
      <c r="C114" s="165" t="s">
        <v>189</v>
      </c>
      <c r="D114" s="166"/>
      <c r="E114" s="167"/>
      <c r="F114" s="167"/>
      <c r="G114" s="168"/>
      <c r="H114" s="169"/>
      <c r="I114" s="169"/>
      <c r="O114" s="170">
        <v>1</v>
      </c>
    </row>
    <row r="115" spans="1:104">
      <c r="A115" s="171">
        <v>28</v>
      </c>
      <c r="B115" s="172" t="s">
        <v>190</v>
      </c>
      <c r="C115" s="173" t="s">
        <v>191</v>
      </c>
      <c r="D115" s="174" t="s">
        <v>122</v>
      </c>
      <c r="E115" s="175">
        <v>0.42</v>
      </c>
      <c r="F115" s="175">
        <v>0</v>
      </c>
      <c r="G115" s="176">
        <f>E115*F115</f>
        <v>0</v>
      </c>
      <c r="O115" s="170">
        <v>2</v>
      </c>
      <c r="AA115" s="146">
        <v>1</v>
      </c>
      <c r="AB115" s="146">
        <v>7</v>
      </c>
      <c r="AC115" s="146">
        <v>7</v>
      </c>
      <c r="AZ115" s="146">
        <v>2</v>
      </c>
      <c r="BA115" s="146">
        <f>IF(AZ115=1,G115,0)</f>
        <v>0</v>
      </c>
      <c r="BB115" s="146">
        <f>IF(AZ115=2,G115,0)</f>
        <v>0</v>
      </c>
      <c r="BC115" s="146">
        <f>IF(AZ115=3,G115,0)</f>
        <v>0</v>
      </c>
      <c r="BD115" s="146">
        <f>IF(AZ115=4,G115,0)</f>
        <v>0</v>
      </c>
      <c r="BE115" s="146">
        <f>IF(AZ115=5,G115,0)</f>
        <v>0</v>
      </c>
      <c r="CA115" s="177">
        <v>1</v>
      </c>
      <c r="CB115" s="177">
        <v>7</v>
      </c>
      <c r="CZ115" s="146">
        <v>6.77E-3</v>
      </c>
    </row>
    <row r="116" spans="1:104">
      <c r="A116" s="178"/>
      <c r="B116" s="180"/>
      <c r="C116" s="227" t="s">
        <v>192</v>
      </c>
      <c r="D116" s="226"/>
      <c r="E116" s="181">
        <v>0</v>
      </c>
      <c r="F116" s="182"/>
      <c r="G116" s="183"/>
      <c r="M116" s="179" t="s">
        <v>192</v>
      </c>
      <c r="O116" s="170"/>
    </row>
    <row r="117" spans="1:104">
      <c r="A117" s="178"/>
      <c r="B117" s="180"/>
      <c r="C117" s="227" t="s">
        <v>193</v>
      </c>
      <c r="D117" s="226"/>
      <c r="E117" s="181">
        <v>0.42</v>
      </c>
      <c r="F117" s="182"/>
      <c r="G117" s="183"/>
      <c r="M117" s="179" t="s">
        <v>193</v>
      </c>
      <c r="O117" s="170"/>
    </row>
    <row r="118" spans="1:104">
      <c r="A118" s="171">
        <v>29</v>
      </c>
      <c r="B118" s="172" t="s">
        <v>194</v>
      </c>
      <c r="C118" s="173" t="s">
        <v>195</v>
      </c>
      <c r="D118" s="174" t="s">
        <v>111</v>
      </c>
      <c r="E118" s="175">
        <v>20</v>
      </c>
      <c r="F118" s="175">
        <v>0</v>
      </c>
      <c r="G118" s="176">
        <f>E118*F118</f>
        <v>0</v>
      </c>
      <c r="O118" s="170">
        <v>2</v>
      </c>
      <c r="AA118" s="146">
        <v>1</v>
      </c>
      <c r="AB118" s="146">
        <v>7</v>
      </c>
      <c r="AC118" s="146">
        <v>7</v>
      </c>
      <c r="AZ118" s="146">
        <v>2</v>
      </c>
      <c r="BA118" s="146">
        <f>IF(AZ118=1,G118,0)</f>
        <v>0</v>
      </c>
      <c r="BB118" s="146">
        <f>IF(AZ118=2,G118,0)</f>
        <v>0</v>
      </c>
      <c r="BC118" s="146">
        <f>IF(AZ118=3,G118,0)</f>
        <v>0</v>
      </c>
      <c r="BD118" s="146">
        <f>IF(AZ118=4,G118,0)</f>
        <v>0</v>
      </c>
      <c r="BE118" s="146">
        <f>IF(AZ118=5,G118,0)</f>
        <v>0</v>
      </c>
      <c r="CA118" s="177">
        <v>1</v>
      </c>
      <c r="CB118" s="177">
        <v>7</v>
      </c>
      <c r="CZ118" s="146">
        <v>4.0000000000000003E-5</v>
      </c>
    </row>
    <row r="119" spans="1:104">
      <c r="A119" s="178"/>
      <c r="B119" s="180"/>
      <c r="C119" s="227" t="s">
        <v>196</v>
      </c>
      <c r="D119" s="226"/>
      <c r="E119" s="181">
        <v>0</v>
      </c>
      <c r="F119" s="182"/>
      <c r="G119" s="183"/>
      <c r="M119" s="179" t="s">
        <v>196</v>
      </c>
      <c r="O119" s="170"/>
    </row>
    <row r="120" spans="1:104">
      <c r="A120" s="178"/>
      <c r="B120" s="180"/>
      <c r="C120" s="227" t="s">
        <v>197</v>
      </c>
      <c r="D120" s="226"/>
      <c r="E120" s="181">
        <v>20</v>
      </c>
      <c r="F120" s="182"/>
      <c r="G120" s="183"/>
      <c r="M120" s="179" t="s">
        <v>197</v>
      </c>
      <c r="O120" s="170"/>
    </row>
    <row r="121" spans="1:104">
      <c r="A121" s="171">
        <v>30</v>
      </c>
      <c r="B121" s="172" t="s">
        <v>198</v>
      </c>
      <c r="C121" s="173" t="s">
        <v>199</v>
      </c>
      <c r="D121" s="174" t="s">
        <v>108</v>
      </c>
      <c r="E121" s="175">
        <v>20</v>
      </c>
      <c r="F121" s="175">
        <v>0</v>
      </c>
      <c r="G121" s="176">
        <f>E121*F121</f>
        <v>0</v>
      </c>
      <c r="O121" s="170">
        <v>2</v>
      </c>
      <c r="AA121" s="146">
        <v>1</v>
      </c>
      <c r="AB121" s="146">
        <v>7</v>
      </c>
      <c r="AC121" s="146">
        <v>7</v>
      </c>
      <c r="AZ121" s="146">
        <v>2</v>
      </c>
      <c r="BA121" s="146">
        <f>IF(AZ121=1,G121,0)</f>
        <v>0</v>
      </c>
      <c r="BB121" s="146">
        <f>IF(AZ121=2,G121,0)</f>
        <v>0</v>
      </c>
      <c r="BC121" s="146">
        <f>IF(AZ121=3,G121,0)</f>
        <v>0</v>
      </c>
      <c r="BD121" s="146">
        <f>IF(AZ121=4,G121,0)</f>
        <v>0</v>
      </c>
      <c r="BE121" s="146">
        <f>IF(AZ121=5,G121,0)</f>
        <v>0</v>
      </c>
      <c r="CA121" s="177">
        <v>1</v>
      </c>
      <c r="CB121" s="177">
        <v>7</v>
      </c>
      <c r="CZ121" s="146">
        <v>5.0000000000000002E-5</v>
      </c>
    </row>
    <row r="122" spans="1:104">
      <c r="A122" s="178"/>
      <c r="B122" s="180"/>
      <c r="C122" s="227" t="s">
        <v>197</v>
      </c>
      <c r="D122" s="226"/>
      <c r="E122" s="181">
        <v>20</v>
      </c>
      <c r="F122" s="182"/>
      <c r="G122" s="183"/>
      <c r="M122" s="179" t="s">
        <v>197</v>
      </c>
      <c r="O122" s="170"/>
    </row>
    <row r="123" spans="1:104">
      <c r="A123" s="171">
        <v>31</v>
      </c>
      <c r="B123" s="172" t="s">
        <v>200</v>
      </c>
      <c r="C123" s="173" t="s">
        <v>201</v>
      </c>
      <c r="D123" s="174" t="s">
        <v>108</v>
      </c>
      <c r="E123" s="175">
        <v>4</v>
      </c>
      <c r="F123" s="175">
        <v>0</v>
      </c>
      <c r="G123" s="176">
        <f>E123*F123</f>
        <v>0</v>
      </c>
      <c r="O123" s="170">
        <v>2</v>
      </c>
      <c r="AA123" s="146">
        <v>1</v>
      </c>
      <c r="AB123" s="146">
        <v>7</v>
      </c>
      <c r="AC123" s="146">
        <v>7</v>
      </c>
      <c r="AZ123" s="146">
        <v>2</v>
      </c>
      <c r="BA123" s="146">
        <f>IF(AZ123=1,G123,0)</f>
        <v>0</v>
      </c>
      <c r="BB123" s="146">
        <f>IF(AZ123=2,G123,0)</f>
        <v>0</v>
      </c>
      <c r="BC123" s="146">
        <f>IF(AZ123=3,G123,0)</f>
        <v>0</v>
      </c>
      <c r="BD123" s="146">
        <f>IF(AZ123=4,G123,0)</f>
        <v>0</v>
      </c>
      <c r="BE123" s="146">
        <f>IF(AZ123=5,G123,0)</f>
        <v>0</v>
      </c>
      <c r="CA123" s="177">
        <v>1</v>
      </c>
      <c r="CB123" s="177">
        <v>7</v>
      </c>
      <c r="CZ123" s="146">
        <v>2.0000000000000002E-5</v>
      </c>
    </row>
    <row r="124" spans="1:104">
      <c r="A124" s="171">
        <v>32</v>
      </c>
      <c r="B124" s="172" t="s">
        <v>202</v>
      </c>
      <c r="C124" s="173" t="s">
        <v>203</v>
      </c>
      <c r="D124" s="174" t="s">
        <v>111</v>
      </c>
      <c r="E124" s="175">
        <v>20</v>
      </c>
      <c r="F124" s="175">
        <v>0</v>
      </c>
      <c r="G124" s="176">
        <f>E124*F124</f>
        <v>0</v>
      </c>
      <c r="O124" s="170">
        <v>2</v>
      </c>
      <c r="AA124" s="146">
        <v>1</v>
      </c>
      <c r="AB124" s="146">
        <v>7</v>
      </c>
      <c r="AC124" s="146">
        <v>7</v>
      </c>
      <c r="AZ124" s="146">
        <v>2</v>
      </c>
      <c r="BA124" s="146">
        <f>IF(AZ124=1,G124,0)</f>
        <v>0</v>
      </c>
      <c r="BB124" s="146">
        <f>IF(AZ124=2,G124,0)</f>
        <v>0</v>
      </c>
      <c r="BC124" s="146">
        <f>IF(AZ124=3,G124,0)</f>
        <v>0</v>
      </c>
      <c r="BD124" s="146">
        <f>IF(AZ124=4,G124,0)</f>
        <v>0</v>
      </c>
      <c r="BE124" s="146">
        <f>IF(AZ124=5,G124,0)</f>
        <v>0</v>
      </c>
      <c r="CA124" s="177">
        <v>1</v>
      </c>
      <c r="CB124" s="177">
        <v>7</v>
      </c>
      <c r="CZ124" s="146">
        <v>0</v>
      </c>
    </row>
    <row r="125" spans="1:104">
      <c r="A125" s="178"/>
      <c r="B125" s="180"/>
      <c r="C125" s="227" t="s">
        <v>204</v>
      </c>
      <c r="D125" s="226"/>
      <c r="E125" s="181">
        <v>0</v>
      </c>
      <c r="F125" s="182"/>
      <c r="G125" s="183"/>
      <c r="M125" s="179" t="s">
        <v>204</v>
      </c>
      <c r="O125" s="170"/>
    </row>
    <row r="126" spans="1:104">
      <c r="A126" s="178"/>
      <c r="B126" s="180"/>
      <c r="C126" s="227" t="s">
        <v>197</v>
      </c>
      <c r="D126" s="226"/>
      <c r="E126" s="181">
        <v>20</v>
      </c>
      <c r="F126" s="182"/>
      <c r="G126" s="183"/>
      <c r="M126" s="179" t="s">
        <v>197</v>
      </c>
      <c r="O126" s="170"/>
    </row>
    <row r="127" spans="1:104">
      <c r="A127" s="171">
        <v>33</v>
      </c>
      <c r="B127" s="172" t="s">
        <v>205</v>
      </c>
      <c r="C127" s="173" t="s">
        <v>206</v>
      </c>
      <c r="D127" s="174" t="s">
        <v>108</v>
      </c>
      <c r="E127" s="175">
        <v>2</v>
      </c>
      <c r="F127" s="175">
        <v>0</v>
      </c>
      <c r="G127" s="176">
        <f>E127*F127</f>
        <v>0</v>
      </c>
      <c r="O127" s="170">
        <v>2</v>
      </c>
      <c r="AA127" s="146">
        <v>1</v>
      </c>
      <c r="AB127" s="146">
        <v>7</v>
      </c>
      <c r="AC127" s="146">
        <v>7</v>
      </c>
      <c r="AZ127" s="146">
        <v>2</v>
      </c>
      <c r="BA127" s="146">
        <f>IF(AZ127=1,G127,0)</f>
        <v>0</v>
      </c>
      <c r="BB127" s="146">
        <f>IF(AZ127=2,G127,0)</f>
        <v>0</v>
      </c>
      <c r="BC127" s="146">
        <f>IF(AZ127=3,G127,0)</f>
        <v>0</v>
      </c>
      <c r="BD127" s="146">
        <f>IF(AZ127=4,G127,0)</f>
        <v>0</v>
      </c>
      <c r="BE127" s="146">
        <f>IF(AZ127=5,G127,0)</f>
        <v>0</v>
      </c>
      <c r="CA127" s="177">
        <v>1</v>
      </c>
      <c r="CB127" s="177">
        <v>7</v>
      </c>
      <c r="CZ127" s="146">
        <v>1.1E-4</v>
      </c>
    </row>
    <row r="128" spans="1:104">
      <c r="A128" s="171">
        <v>34</v>
      </c>
      <c r="B128" s="172" t="s">
        <v>207</v>
      </c>
      <c r="C128" s="173" t="s">
        <v>208</v>
      </c>
      <c r="D128" s="174" t="s">
        <v>108</v>
      </c>
      <c r="E128" s="175">
        <v>2</v>
      </c>
      <c r="F128" s="175">
        <v>0</v>
      </c>
      <c r="G128" s="176">
        <f>E128*F128</f>
        <v>0</v>
      </c>
      <c r="O128" s="170">
        <v>2</v>
      </c>
      <c r="AA128" s="146">
        <v>1</v>
      </c>
      <c r="AB128" s="146">
        <v>7</v>
      </c>
      <c r="AC128" s="146">
        <v>7</v>
      </c>
      <c r="AZ128" s="146">
        <v>2</v>
      </c>
      <c r="BA128" s="146">
        <f>IF(AZ128=1,G128,0)</f>
        <v>0</v>
      </c>
      <c r="BB128" s="146">
        <f>IF(AZ128=2,G128,0)</f>
        <v>0</v>
      </c>
      <c r="BC128" s="146">
        <f>IF(AZ128=3,G128,0)</f>
        <v>0</v>
      </c>
      <c r="BD128" s="146">
        <f>IF(AZ128=4,G128,0)</f>
        <v>0</v>
      </c>
      <c r="BE128" s="146">
        <f>IF(AZ128=5,G128,0)</f>
        <v>0</v>
      </c>
      <c r="CA128" s="177">
        <v>1</v>
      </c>
      <c r="CB128" s="177">
        <v>7</v>
      </c>
      <c r="CZ128" s="146">
        <v>0</v>
      </c>
    </row>
    <row r="129" spans="1:104">
      <c r="A129" s="178"/>
      <c r="B129" s="180"/>
      <c r="C129" s="227" t="s">
        <v>209</v>
      </c>
      <c r="D129" s="226"/>
      <c r="E129" s="181">
        <v>0</v>
      </c>
      <c r="F129" s="182"/>
      <c r="G129" s="183"/>
      <c r="M129" s="179" t="s">
        <v>209</v>
      </c>
      <c r="O129" s="170"/>
    </row>
    <row r="130" spans="1:104">
      <c r="A130" s="178"/>
      <c r="B130" s="180"/>
      <c r="C130" s="227" t="s">
        <v>210</v>
      </c>
      <c r="D130" s="226"/>
      <c r="E130" s="181">
        <v>2</v>
      </c>
      <c r="F130" s="182"/>
      <c r="G130" s="183"/>
      <c r="M130" s="179" t="s">
        <v>210</v>
      </c>
      <c r="O130" s="170"/>
    </row>
    <row r="131" spans="1:104">
      <c r="A131" s="171">
        <v>35</v>
      </c>
      <c r="B131" s="172" t="s">
        <v>211</v>
      </c>
      <c r="C131" s="173" t="s">
        <v>212</v>
      </c>
      <c r="D131" s="174" t="s">
        <v>111</v>
      </c>
      <c r="E131" s="175">
        <v>7</v>
      </c>
      <c r="F131" s="175">
        <v>0</v>
      </c>
      <c r="G131" s="176">
        <f>E131*F131</f>
        <v>0</v>
      </c>
      <c r="O131" s="170">
        <v>2</v>
      </c>
      <c r="AA131" s="146">
        <v>1</v>
      </c>
      <c r="AB131" s="146">
        <v>7</v>
      </c>
      <c r="AC131" s="146">
        <v>7</v>
      </c>
      <c r="AZ131" s="146">
        <v>2</v>
      </c>
      <c r="BA131" s="146">
        <f>IF(AZ131=1,G131,0)</f>
        <v>0</v>
      </c>
      <c r="BB131" s="146">
        <f>IF(AZ131=2,G131,0)</f>
        <v>0</v>
      </c>
      <c r="BC131" s="146">
        <f>IF(AZ131=3,G131,0)</f>
        <v>0</v>
      </c>
      <c r="BD131" s="146">
        <f>IF(AZ131=4,G131,0)</f>
        <v>0</v>
      </c>
      <c r="BE131" s="146">
        <f>IF(AZ131=5,G131,0)</f>
        <v>0</v>
      </c>
      <c r="CA131" s="177">
        <v>1</v>
      </c>
      <c r="CB131" s="177">
        <v>7</v>
      </c>
      <c r="CZ131" s="146">
        <v>6.0000000000000002E-5</v>
      </c>
    </row>
    <row r="132" spans="1:104">
      <c r="A132" s="178"/>
      <c r="B132" s="180"/>
      <c r="C132" s="227" t="s">
        <v>213</v>
      </c>
      <c r="D132" s="226"/>
      <c r="E132" s="181">
        <v>0</v>
      </c>
      <c r="F132" s="182"/>
      <c r="G132" s="183"/>
      <c r="M132" s="179" t="s">
        <v>213</v>
      </c>
      <c r="O132" s="170"/>
    </row>
    <row r="133" spans="1:104">
      <c r="A133" s="178"/>
      <c r="B133" s="180"/>
      <c r="C133" s="227" t="s">
        <v>214</v>
      </c>
      <c r="D133" s="226"/>
      <c r="E133" s="181">
        <v>7</v>
      </c>
      <c r="F133" s="182"/>
      <c r="G133" s="183"/>
      <c r="M133" s="179" t="s">
        <v>214</v>
      </c>
      <c r="O133" s="170"/>
    </row>
    <row r="134" spans="1:104">
      <c r="A134" s="171">
        <v>36</v>
      </c>
      <c r="B134" s="172" t="s">
        <v>215</v>
      </c>
      <c r="C134" s="173" t="s">
        <v>216</v>
      </c>
      <c r="D134" s="174" t="s">
        <v>108</v>
      </c>
      <c r="E134" s="175">
        <v>8</v>
      </c>
      <c r="F134" s="175">
        <v>0</v>
      </c>
      <c r="G134" s="176">
        <f>E134*F134</f>
        <v>0</v>
      </c>
      <c r="O134" s="170">
        <v>2</v>
      </c>
      <c r="AA134" s="146">
        <v>1</v>
      </c>
      <c r="AB134" s="146">
        <v>7</v>
      </c>
      <c r="AC134" s="146">
        <v>7</v>
      </c>
      <c r="AZ134" s="146">
        <v>2</v>
      </c>
      <c r="BA134" s="146">
        <f>IF(AZ134=1,G134,0)</f>
        <v>0</v>
      </c>
      <c r="BB134" s="146">
        <f>IF(AZ134=2,G134,0)</f>
        <v>0</v>
      </c>
      <c r="BC134" s="146">
        <f>IF(AZ134=3,G134,0)</f>
        <v>0</v>
      </c>
      <c r="BD134" s="146">
        <f>IF(AZ134=4,G134,0)</f>
        <v>0</v>
      </c>
      <c r="BE134" s="146">
        <f>IF(AZ134=5,G134,0)</f>
        <v>0</v>
      </c>
      <c r="CA134" s="177">
        <v>1</v>
      </c>
      <c r="CB134" s="177">
        <v>7</v>
      </c>
      <c r="CZ134" s="146">
        <v>5.2999999999999998E-4</v>
      </c>
    </row>
    <row r="135" spans="1:104">
      <c r="A135" s="178"/>
      <c r="B135" s="180"/>
      <c r="C135" s="227" t="s">
        <v>217</v>
      </c>
      <c r="D135" s="226"/>
      <c r="E135" s="181">
        <v>8</v>
      </c>
      <c r="F135" s="182"/>
      <c r="G135" s="183"/>
      <c r="M135" s="179" t="s">
        <v>217</v>
      </c>
      <c r="O135" s="170"/>
    </row>
    <row r="136" spans="1:104">
      <c r="A136" s="171">
        <v>37</v>
      </c>
      <c r="B136" s="172" t="s">
        <v>218</v>
      </c>
      <c r="C136" s="173" t="s">
        <v>219</v>
      </c>
      <c r="D136" s="174" t="s">
        <v>108</v>
      </c>
      <c r="E136" s="175">
        <v>4</v>
      </c>
      <c r="F136" s="175">
        <v>0</v>
      </c>
      <c r="G136" s="176">
        <f>E136*F136</f>
        <v>0</v>
      </c>
      <c r="O136" s="170">
        <v>2</v>
      </c>
      <c r="AA136" s="146">
        <v>1</v>
      </c>
      <c r="AB136" s="146">
        <v>7</v>
      </c>
      <c r="AC136" s="146">
        <v>7</v>
      </c>
      <c r="AZ136" s="146">
        <v>2</v>
      </c>
      <c r="BA136" s="146">
        <f>IF(AZ136=1,G136,0)</f>
        <v>0</v>
      </c>
      <c r="BB136" s="146">
        <f>IF(AZ136=2,G136,0)</f>
        <v>0</v>
      </c>
      <c r="BC136" s="146">
        <f>IF(AZ136=3,G136,0)</f>
        <v>0</v>
      </c>
      <c r="BD136" s="146">
        <f>IF(AZ136=4,G136,0)</f>
        <v>0</v>
      </c>
      <c r="BE136" s="146">
        <f>IF(AZ136=5,G136,0)</f>
        <v>0</v>
      </c>
      <c r="CA136" s="177">
        <v>1</v>
      </c>
      <c r="CB136" s="177">
        <v>7</v>
      </c>
      <c r="CZ136" s="146">
        <v>1E-4</v>
      </c>
    </row>
    <row r="137" spans="1:104">
      <c r="A137" s="171">
        <v>38</v>
      </c>
      <c r="B137" s="172" t="s">
        <v>220</v>
      </c>
      <c r="C137" s="173" t="s">
        <v>221</v>
      </c>
      <c r="D137" s="174" t="s">
        <v>108</v>
      </c>
      <c r="E137" s="175">
        <v>8</v>
      </c>
      <c r="F137" s="175">
        <v>0</v>
      </c>
      <c r="G137" s="176">
        <f>E137*F137</f>
        <v>0</v>
      </c>
      <c r="O137" s="170">
        <v>2</v>
      </c>
      <c r="AA137" s="146">
        <v>1</v>
      </c>
      <c r="AB137" s="146">
        <v>7</v>
      </c>
      <c r="AC137" s="146">
        <v>7</v>
      </c>
      <c r="AZ137" s="146">
        <v>2</v>
      </c>
      <c r="BA137" s="146">
        <f>IF(AZ137=1,G137,0)</f>
        <v>0</v>
      </c>
      <c r="BB137" s="146">
        <f>IF(AZ137=2,G137,0)</f>
        <v>0</v>
      </c>
      <c r="BC137" s="146">
        <f>IF(AZ137=3,G137,0)</f>
        <v>0</v>
      </c>
      <c r="BD137" s="146">
        <f>IF(AZ137=4,G137,0)</f>
        <v>0</v>
      </c>
      <c r="BE137" s="146">
        <f>IF(AZ137=5,G137,0)</f>
        <v>0</v>
      </c>
      <c r="CA137" s="177">
        <v>1</v>
      </c>
      <c r="CB137" s="177">
        <v>7</v>
      </c>
      <c r="CZ137" s="146">
        <v>3.0000000000000001E-5</v>
      </c>
    </row>
    <row r="138" spans="1:104">
      <c r="A138" s="171">
        <v>39</v>
      </c>
      <c r="B138" s="172" t="s">
        <v>222</v>
      </c>
      <c r="C138" s="173" t="s">
        <v>223</v>
      </c>
      <c r="D138" s="174" t="s">
        <v>111</v>
      </c>
      <c r="E138" s="175">
        <v>7</v>
      </c>
      <c r="F138" s="175">
        <v>0</v>
      </c>
      <c r="G138" s="176">
        <f>E138*F138</f>
        <v>0</v>
      </c>
      <c r="O138" s="170">
        <v>2</v>
      </c>
      <c r="AA138" s="146">
        <v>1</v>
      </c>
      <c r="AB138" s="146">
        <v>7</v>
      </c>
      <c r="AC138" s="146">
        <v>7</v>
      </c>
      <c r="AZ138" s="146">
        <v>2</v>
      </c>
      <c r="BA138" s="146">
        <f>IF(AZ138=1,G138,0)</f>
        <v>0</v>
      </c>
      <c r="BB138" s="146">
        <f>IF(AZ138=2,G138,0)</f>
        <v>0</v>
      </c>
      <c r="BC138" s="146">
        <f>IF(AZ138=3,G138,0)</f>
        <v>0</v>
      </c>
      <c r="BD138" s="146">
        <f>IF(AZ138=4,G138,0)</f>
        <v>0</v>
      </c>
      <c r="BE138" s="146">
        <f>IF(AZ138=5,G138,0)</f>
        <v>0</v>
      </c>
      <c r="CA138" s="177">
        <v>1</v>
      </c>
      <c r="CB138" s="177">
        <v>7</v>
      </c>
      <c r="CZ138" s="146">
        <v>0</v>
      </c>
    </row>
    <row r="139" spans="1:104">
      <c r="A139" s="178"/>
      <c r="B139" s="180"/>
      <c r="C139" s="227" t="s">
        <v>224</v>
      </c>
      <c r="D139" s="226"/>
      <c r="E139" s="181">
        <v>0</v>
      </c>
      <c r="F139" s="182"/>
      <c r="G139" s="183"/>
      <c r="M139" s="179" t="s">
        <v>224</v>
      </c>
      <c r="O139" s="170"/>
    </row>
    <row r="140" spans="1:104">
      <c r="A140" s="178"/>
      <c r="B140" s="180"/>
      <c r="C140" s="227" t="s">
        <v>214</v>
      </c>
      <c r="D140" s="226"/>
      <c r="E140" s="181">
        <v>7</v>
      </c>
      <c r="F140" s="182"/>
      <c r="G140" s="183"/>
      <c r="M140" s="179" t="s">
        <v>214</v>
      </c>
      <c r="O140" s="170"/>
    </row>
    <row r="141" spans="1:104" ht="22.5">
      <c r="A141" s="171">
        <v>40</v>
      </c>
      <c r="B141" s="172" t="s">
        <v>225</v>
      </c>
      <c r="C141" s="173" t="s">
        <v>226</v>
      </c>
      <c r="D141" s="174" t="s">
        <v>111</v>
      </c>
      <c r="E141" s="175">
        <v>20</v>
      </c>
      <c r="F141" s="175">
        <v>0</v>
      </c>
      <c r="G141" s="176">
        <f>E141*F141</f>
        <v>0</v>
      </c>
      <c r="O141" s="170">
        <v>2</v>
      </c>
      <c r="AA141" s="146">
        <v>1</v>
      </c>
      <c r="AB141" s="146">
        <v>7</v>
      </c>
      <c r="AC141" s="146">
        <v>7</v>
      </c>
      <c r="AZ141" s="146">
        <v>2</v>
      </c>
      <c r="BA141" s="146">
        <f>IF(AZ141=1,G141,0)</f>
        <v>0</v>
      </c>
      <c r="BB141" s="146">
        <f>IF(AZ141=2,G141,0)</f>
        <v>0</v>
      </c>
      <c r="BC141" s="146">
        <f>IF(AZ141=3,G141,0)</f>
        <v>0</v>
      </c>
      <c r="BD141" s="146">
        <f>IF(AZ141=4,G141,0)</f>
        <v>0</v>
      </c>
      <c r="BE141" s="146">
        <f>IF(AZ141=5,G141,0)</f>
        <v>0</v>
      </c>
      <c r="CA141" s="177">
        <v>1</v>
      </c>
      <c r="CB141" s="177">
        <v>7</v>
      </c>
      <c r="CZ141" s="146">
        <v>1.0200000000000001E-3</v>
      </c>
    </row>
    <row r="142" spans="1:104">
      <c r="A142" s="178"/>
      <c r="B142" s="180"/>
      <c r="C142" s="227" t="s">
        <v>227</v>
      </c>
      <c r="D142" s="226"/>
      <c r="E142" s="181">
        <v>0</v>
      </c>
      <c r="F142" s="182"/>
      <c r="G142" s="183"/>
      <c r="M142" s="179" t="s">
        <v>227</v>
      </c>
      <c r="O142" s="170"/>
    </row>
    <row r="143" spans="1:104">
      <c r="A143" s="178"/>
      <c r="B143" s="180"/>
      <c r="C143" s="227" t="s">
        <v>197</v>
      </c>
      <c r="D143" s="226"/>
      <c r="E143" s="181">
        <v>20</v>
      </c>
      <c r="F143" s="182"/>
      <c r="G143" s="183"/>
      <c r="M143" s="179" t="s">
        <v>197</v>
      </c>
      <c r="O143" s="170"/>
    </row>
    <row r="144" spans="1:104">
      <c r="A144" s="171">
        <v>41</v>
      </c>
      <c r="B144" s="172" t="s">
        <v>228</v>
      </c>
      <c r="C144" s="173" t="s">
        <v>229</v>
      </c>
      <c r="D144" s="174" t="s">
        <v>62</v>
      </c>
      <c r="E144" s="175">
        <v>0</v>
      </c>
      <c r="F144" s="175">
        <v>0</v>
      </c>
      <c r="G144" s="176">
        <f>E144*F144</f>
        <v>0</v>
      </c>
      <c r="O144" s="170">
        <v>2</v>
      </c>
      <c r="AA144" s="146">
        <v>7</v>
      </c>
      <c r="AB144" s="146">
        <v>1002</v>
      </c>
      <c r="AC144" s="146">
        <v>5</v>
      </c>
      <c r="AZ144" s="146">
        <v>2</v>
      </c>
      <c r="BA144" s="146">
        <f>IF(AZ144=1,G144,0)</f>
        <v>0</v>
      </c>
      <c r="BB144" s="146">
        <f>IF(AZ144=2,G144,0)</f>
        <v>0</v>
      </c>
      <c r="BC144" s="146">
        <f>IF(AZ144=3,G144,0)</f>
        <v>0</v>
      </c>
      <c r="BD144" s="146">
        <f>IF(AZ144=4,G144,0)</f>
        <v>0</v>
      </c>
      <c r="BE144" s="146">
        <f>IF(AZ144=5,G144,0)</f>
        <v>0</v>
      </c>
      <c r="CA144" s="177">
        <v>7</v>
      </c>
      <c r="CB144" s="177">
        <v>1002</v>
      </c>
      <c r="CZ144" s="146">
        <v>0</v>
      </c>
    </row>
    <row r="145" spans="1:104">
      <c r="A145" s="184"/>
      <c r="B145" s="185" t="s">
        <v>77</v>
      </c>
      <c r="C145" s="186" t="str">
        <f>CONCATENATE(B114," ",C114)</f>
        <v>764 Konstrukce klempířské</v>
      </c>
      <c r="D145" s="187"/>
      <c r="E145" s="188"/>
      <c r="F145" s="189"/>
      <c r="G145" s="190">
        <f>SUM(G114:G144)</f>
        <v>0</v>
      </c>
      <c r="O145" s="170">
        <v>4</v>
      </c>
      <c r="BA145" s="191">
        <f>SUM(BA114:BA144)</f>
        <v>0</v>
      </c>
      <c r="BB145" s="191">
        <f>SUM(BB114:BB144)</f>
        <v>0</v>
      </c>
      <c r="BC145" s="191">
        <f>SUM(BC114:BC144)</f>
        <v>0</v>
      </c>
      <c r="BD145" s="191">
        <f>SUM(BD114:BD144)</f>
        <v>0</v>
      </c>
      <c r="BE145" s="191">
        <f>SUM(BE114:BE144)</f>
        <v>0</v>
      </c>
    </row>
    <row r="146" spans="1:104">
      <c r="A146" s="163" t="s">
        <v>74</v>
      </c>
      <c r="B146" s="164" t="s">
        <v>230</v>
      </c>
      <c r="C146" s="165" t="s">
        <v>231</v>
      </c>
      <c r="D146" s="166"/>
      <c r="E146" s="167"/>
      <c r="F146" s="167"/>
      <c r="G146" s="168"/>
      <c r="H146" s="169"/>
      <c r="I146" s="169"/>
      <c r="O146" s="170">
        <v>1</v>
      </c>
    </row>
    <row r="147" spans="1:104">
      <c r="A147" s="171">
        <v>42</v>
      </c>
      <c r="B147" s="172" t="s">
        <v>232</v>
      </c>
      <c r="C147" s="173" t="s">
        <v>233</v>
      </c>
      <c r="D147" s="174" t="s">
        <v>122</v>
      </c>
      <c r="E147" s="175">
        <v>126.6</v>
      </c>
      <c r="F147" s="175">
        <v>0</v>
      </c>
      <c r="G147" s="176">
        <f>E147*F147</f>
        <v>0</v>
      </c>
      <c r="O147" s="170">
        <v>2</v>
      </c>
      <c r="AA147" s="146">
        <v>1</v>
      </c>
      <c r="AB147" s="146">
        <v>0</v>
      </c>
      <c r="AC147" s="146">
        <v>0</v>
      </c>
      <c r="AZ147" s="146">
        <v>2</v>
      </c>
      <c r="BA147" s="146">
        <f>IF(AZ147=1,G147,0)</f>
        <v>0</v>
      </c>
      <c r="BB147" s="146">
        <f>IF(AZ147=2,G147,0)</f>
        <v>0</v>
      </c>
      <c r="BC147" s="146">
        <f>IF(AZ147=3,G147,0)</f>
        <v>0</v>
      </c>
      <c r="BD147" s="146">
        <f>IF(AZ147=4,G147,0)</f>
        <v>0</v>
      </c>
      <c r="BE147" s="146">
        <f>IF(AZ147=5,G147,0)</f>
        <v>0</v>
      </c>
      <c r="CA147" s="177">
        <v>1</v>
      </c>
      <c r="CB147" s="177">
        <v>0</v>
      </c>
      <c r="CZ147" s="146">
        <v>0</v>
      </c>
    </row>
    <row r="148" spans="1:104">
      <c r="A148" s="178"/>
      <c r="B148" s="180"/>
      <c r="C148" s="227" t="s">
        <v>234</v>
      </c>
      <c r="D148" s="226"/>
      <c r="E148" s="181">
        <v>0</v>
      </c>
      <c r="F148" s="182"/>
      <c r="G148" s="183"/>
      <c r="M148" s="179" t="s">
        <v>234</v>
      </c>
      <c r="O148" s="170"/>
    </row>
    <row r="149" spans="1:104">
      <c r="A149" s="178"/>
      <c r="B149" s="180"/>
      <c r="C149" s="227" t="s">
        <v>168</v>
      </c>
      <c r="D149" s="226"/>
      <c r="E149" s="181">
        <v>63.3</v>
      </c>
      <c r="F149" s="182"/>
      <c r="G149" s="183"/>
      <c r="M149" s="179" t="s">
        <v>168</v>
      </c>
      <c r="O149" s="170"/>
    </row>
    <row r="150" spans="1:104">
      <c r="A150" s="178"/>
      <c r="B150" s="180"/>
      <c r="C150" s="227" t="s">
        <v>168</v>
      </c>
      <c r="D150" s="226"/>
      <c r="E150" s="181">
        <v>63.3</v>
      </c>
      <c r="F150" s="182"/>
      <c r="G150" s="183"/>
      <c r="M150" s="179" t="s">
        <v>168</v>
      </c>
      <c r="O150" s="170"/>
    </row>
    <row r="151" spans="1:104">
      <c r="A151" s="171">
        <v>43</v>
      </c>
      <c r="B151" s="172" t="s">
        <v>235</v>
      </c>
      <c r="C151" s="173" t="s">
        <v>236</v>
      </c>
      <c r="D151" s="174" t="s">
        <v>111</v>
      </c>
      <c r="E151" s="175">
        <v>16.5</v>
      </c>
      <c r="F151" s="175">
        <v>0</v>
      </c>
      <c r="G151" s="176">
        <f>E151*F151</f>
        <v>0</v>
      </c>
      <c r="O151" s="170">
        <v>2</v>
      </c>
      <c r="AA151" s="146">
        <v>1</v>
      </c>
      <c r="AB151" s="146">
        <v>7</v>
      </c>
      <c r="AC151" s="146">
        <v>7</v>
      </c>
      <c r="AZ151" s="146">
        <v>2</v>
      </c>
      <c r="BA151" s="146">
        <f>IF(AZ151=1,G151,0)</f>
        <v>0</v>
      </c>
      <c r="BB151" s="146">
        <f>IF(AZ151=2,G151,0)</f>
        <v>0</v>
      </c>
      <c r="BC151" s="146">
        <f>IF(AZ151=3,G151,0)</f>
        <v>0</v>
      </c>
      <c r="BD151" s="146">
        <f>IF(AZ151=4,G151,0)</f>
        <v>0</v>
      </c>
      <c r="BE151" s="146">
        <f>IF(AZ151=5,G151,0)</f>
        <v>0</v>
      </c>
      <c r="CA151" s="177">
        <v>1</v>
      </c>
      <c r="CB151" s="177">
        <v>7</v>
      </c>
      <c r="CZ151" s="146">
        <v>0</v>
      </c>
    </row>
    <row r="152" spans="1:104">
      <c r="A152" s="178"/>
      <c r="B152" s="180"/>
      <c r="C152" s="227" t="s">
        <v>237</v>
      </c>
      <c r="D152" s="226"/>
      <c r="E152" s="181">
        <v>0</v>
      </c>
      <c r="F152" s="182"/>
      <c r="G152" s="183"/>
      <c r="M152" s="179" t="s">
        <v>237</v>
      </c>
      <c r="O152" s="170"/>
    </row>
    <row r="153" spans="1:104">
      <c r="A153" s="178"/>
      <c r="B153" s="180"/>
      <c r="C153" s="227" t="s">
        <v>238</v>
      </c>
      <c r="D153" s="226"/>
      <c r="E153" s="181">
        <v>7.3</v>
      </c>
      <c r="F153" s="182"/>
      <c r="G153" s="183"/>
      <c r="M153" s="179" t="s">
        <v>238</v>
      </c>
      <c r="O153" s="170"/>
    </row>
    <row r="154" spans="1:104">
      <c r="A154" s="178"/>
      <c r="B154" s="180"/>
      <c r="C154" s="227" t="s">
        <v>239</v>
      </c>
      <c r="D154" s="226"/>
      <c r="E154" s="181">
        <v>0</v>
      </c>
      <c r="F154" s="182"/>
      <c r="G154" s="183"/>
      <c r="M154" s="179" t="s">
        <v>239</v>
      </c>
      <c r="O154" s="170"/>
    </row>
    <row r="155" spans="1:104">
      <c r="A155" s="178"/>
      <c r="B155" s="180"/>
      <c r="C155" s="227" t="s">
        <v>240</v>
      </c>
      <c r="D155" s="226"/>
      <c r="E155" s="181">
        <v>9.1999999999999993</v>
      </c>
      <c r="F155" s="182"/>
      <c r="G155" s="183"/>
      <c r="M155" s="179" t="s">
        <v>240</v>
      </c>
      <c r="O155" s="170"/>
    </row>
    <row r="156" spans="1:104">
      <c r="A156" s="171">
        <v>44</v>
      </c>
      <c r="B156" s="172" t="s">
        <v>241</v>
      </c>
      <c r="C156" s="173" t="s">
        <v>242</v>
      </c>
      <c r="D156" s="174" t="s">
        <v>122</v>
      </c>
      <c r="E156" s="175">
        <v>126.6</v>
      </c>
      <c r="F156" s="175">
        <v>0</v>
      </c>
      <c r="G156" s="176">
        <f>E156*F156</f>
        <v>0</v>
      </c>
      <c r="O156" s="170">
        <v>2</v>
      </c>
      <c r="AA156" s="146">
        <v>1</v>
      </c>
      <c r="AB156" s="146">
        <v>7</v>
      </c>
      <c r="AC156" s="146">
        <v>7</v>
      </c>
      <c r="AZ156" s="146">
        <v>2</v>
      </c>
      <c r="BA156" s="146">
        <f>IF(AZ156=1,G156,0)</f>
        <v>0</v>
      </c>
      <c r="BB156" s="146">
        <f>IF(AZ156=2,G156,0)</f>
        <v>0</v>
      </c>
      <c r="BC156" s="146">
        <f>IF(AZ156=3,G156,0)</f>
        <v>0</v>
      </c>
      <c r="BD156" s="146">
        <f>IF(AZ156=4,G156,0)</f>
        <v>0</v>
      </c>
      <c r="BE156" s="146">
        <f>IF(AZ156=5,G156,0)</f>
        <v>0</v>
      </c>
      <c r="CA156" s="177">
        <v>1</v>
      </c>
      <c r="CB156" s="177">
        <v>7</v>
      </c>
      <c r="CZ156" s="146">
        <v>0</v>
      </c>
    </row>
    <row r="157" spans="1:104">
      <c r="A157" s="178"/>
      <c r="B157" s="180"/>
      <c r="C157" s="227" t="s">
        <v>243</v>
      </c>
      <c r="D157" s="226"/>
      <c r="E157" s="181">
        <v>0</v>
      </c>
      <c r="F157" s="182"/>
      <c r="G157" s="183"/>
      <c r="M157" s="179" t="s">
        <v>243</v>
      </c>
      <c r="O157" s="170"/>
    </row>
    <row r="158" spans="1:104">
      <c r="A158" s="178"/>
      <c r="B158" s="180"/>
      <c r="C158" s="227" t="s">
        <v>168</v>
      </c>
      <c r="D158" s="226"/>
      <c r="E158" s="181">
        <v>63.3</v>
      </c>
      <c r="F158" s="182"/>
      <c r="G158" s="183"/>
      <c r="M158" s="179" t="s">
        <v>168</v>
      </c>
      <c r="O158" s="170"/>
    </row>
    <row r="159" spans="1:104">
      <c r="A159" s="178"/>
      <c r="B159" s="180"/>
      <c r="C159" s="227" t="s">
        <v>168</v>
      </c>
      <c r="D159" s="226"/>
      <c r="E159" s="181">
        <v>63.3</v>
      </c>
      <c r="F159" s="182"/>
      <c r="G159" s="183"/>
      <c r="M159" s="179" t="s">
        <v>168</v>
      </c>
      <c r="O159" s="170"/>
    </row>
    <row r="160" spans="1:104">
      <c r="A160" s="171">
        <v>45</v>
      </c>
      <c r="B160" s="172" t="s">
        <v>244</v>
      </c>
      <c r="C160" s="173" t="s">
        <v>245</v>
      </c>
      <c r="D160" s="174" t="s">
        <v>111</v>
      </c>
      <c r="E160" s="175">
        <v>16.5</v>
      </c>
      <c r="F160" s="175">
        <v>0</v>
      </c>
      <c r="G160" s="176">
        <f>E160*F160</f>
        <v>0</v>
      </c>
      <c r="O160" s="170">
        <v>2</v>
      </c>
      <c r="AA160" s="146">
        <v>1</v>
      </c>
      <c r="AB160" s="146">
        <v>7</v>
      </c>
      <c r="AC160" s="146">
        <v>7</v>
      </c>
      <c r="AZ160" s="146">
        <v>2</v>
      </c>
      <c r="BA160" s="146">
        <f>IF(AZ160=1,G160,0)</f>
        <v>0</v>
      </c>
      <c r="BB160" s="146">
        <f>IF(AZ160=2,G160,0)</f>
        <v>0</v>
      </c>
      <c r="BC160" s="146">
        <f>IF(AZ160=3,G160,0)</f>
        <v>0</v>
      </c>
      <c r="BD160" s="146">
        <f>IF(AZ160=4,G160,0)</f>
        <v>0</v>
      </c>
      <c r="BE160" s="146">
        <f>IF(AZ160=5,G160,0)</f>
        <v>0</v>
      </c>
      <c r="CA160" s="177">
        <v>1</v>
      </c>
      <c r="CB160" s="177">
        <v>7</v>
      </c>
      <c r="CZ160" s="146">
        <v>0</v>
      </c>
    </row>
    <row r="161" spans="1:104">
      <c r="A161" s="178"/>
      <c r="B161" s="180"/>
      <c r="C161" s="227" t="s">
        <v>246</v>
      </c>
      <c r="D161" s="226"/>
      <c r="E161" s="181">
        <v>0</v>
      </c>
      <c r="F161" s="182"/>
      <c r="G161" s="183"/>
      <c r="M161" s="179" t="s">
        <v>246</v>
      </c>
      <c r="O161" s="170"/>
    </row>
    <row r="162" spans="1:104">
      <c r="A162" s="178"/>
      <c r="B162" s="180"/>
      <c r="C162" s="227" t="s">
        <v>238</v>
      </c>
      <c r="D162" s="226"/>
      <c r="E162" s="181">
        <v>7.3</v>
      </c>
      <c r="F162" s="182"/>
      <c r="G162" s="183"/>
      <c r="M162" s="179" t="s">
        <v>238</v>
      </c>
      <c r="O162" s="170"/>
    </row>
    <row r="163" spans="1:104">
      <c r="A163" s="178"/>
      <c r="B163" s="180"/>
      <c r="C163" s="227" t="s">
        <v>247</v>
      </c>
      <c r="D163" s="226"/>
      <c r="E163" s="181">
        <v>0</v>
      </c>
      <c r="F163" s="182"/>
      <c r="G163" s="183"/>
      <c r="M163" s="179" t="s">
        <v>247</v>
      </c>
      <c r="O163" s="170"/>
    </row>
    <row r="164" spans="1:104">
      <c r="A164" s="178"/>
      <c r="B164" s="180"/>
      <c r="C164" s="227" t="s">
        <v>240</v>
      </c>
      <c r="D164" s="226"/>
      <c r="E164" s="181">
        <v>9.1999999999999993</v>
      </c>
      <c r="F164" s="182"/>
      <c r="G164" s="183"/>
      <c r="M164" s="179" t="s">
        <v>240</v>
      </c>
      <c r="O164" s="170"/>
    </row>
    <row r="165" spans="1:104">
      <c r="A165" s="171">
        <v>46</v>
      </c>
      <c r="B165" s="172" t="s">
        <v>248</v>
      </c>
      <c r="C165" s="173" t="s">
        <v>249</v>
      </c>
      <c r="D165" s="174" t="s">
        <v>111</v>
      </c>
      <c r="E165" s="175">
        <v>7.3</v>
      </c>
      <c r="F165" s="175">
        <v>0</v>
      </c>
      <c r="G165" s="176">
        <f>E165*F165</f>
        <v>0</v>
      </c>
      <c r="O165" s="170">
        <v>2</v>
      </c>
      <c r="AA165" s="146">
        <v>1</v>
      </c>
      <c r="AB165" s="146">
        <v>0</v>
      </c>
      <c r="AC165" s="146">
        <v>0</v>
      </c>
      <c r="AZ165" s="146">
        <v>2</v>
      </c>
      <c r="BA165" s="146">
        <f>IF(AZ165=1,G165,0)</f>
        <v>0</v>
      </c>
      <c r="BB165" s="146">
        <f>IF(AZ165=2,G165,0)</f>
        <v>0</v>
      </c>
      <c r="BC165" s="146">
        <f>IF(AZ165=3,G165,0)</f>
        <v>0</v>
      </c>
      <c r="BD165" s="146">
        <f>IF(AZ165=4,G165,0)</f>
        <v>0</v>
      </c>
      <c r="BE165" s="146">
        <f>IF(AZ165=5,G165,0)</f>
        <v>0</v>
      </c>
      <c r="CA165" s="177">
        <v>1</v>
      </c>
      <c r="CB165" s="177">
        <v>0</v>
      </c>
      <c r="CZ165" s="146">
        <v>1.3610000000000001E-2</v>
      </c>
    </row>
    <row r="166" spans="1:104">
      <c r="A166" s="178"/>
      <c r="B166" s="180"/>
      <c r="C166" s="227" t="s">
        <v>250</v>
      </c>
      <c r="D166" s="226"/>
      <c r="E166" s="181">
        <v>0</v>
      </c>
      <c r="F166" s="182"/>
      <c r="G166" s="183"/>
      <c r="M166" s="179" t="s">
        <v>250</v>
      </c>
      <c r="O166" s="170"/>
    </row>
    <row r="167" spans="1:104">
      <c r="A167" s="178"/>
      <c r="B167" s="180"/>
      <c r="C167" s="227" t="s">
        <v>238</v>
      </c>
      <c r="D167" s="226"/>
      <c r="E167" s="181">
        <v>7.3</v>
      </c>
      <c r="F167" s="182"/>
      <c r="G167" s="183"/>
      <c r="M167" s="179" t="s">
        <v>238</v>
      </c>
      <c r="O167" s="170"/>
    </row>
    <row r="168" spans="1:104">
      <c r="A168" s="171">
        <v>47</v>
      </c>
      <c r="B168" s="172" t="s">
        <v>251</v>
      </c>
      <c r="C168" s="173" t="s">
        <v>252</v>
      </c>
      <c r="D168" s="174" t="s">
        <v>111</v>
      </c>
      <c r="E168" s="175">
        <v>9.1999999999999993</v>
      </c>
      <c r="F168" s="175">
        <v>0</v>
      </c>
      <c r="G168" s="176">
        <f>E168*F168</f>
        <v>0</v>
      </c>
      <c r="O168" s="170">
        <v>2</v>
      </c>
      <c r="AA168" s="146">
        <v>1</v>
      </c>
      <c r="AB168" s="146">
        <v>7</v>
      </c>
      <c r="AC168" s="146">
        <v>7</v>
      </c>
      <c r="AZ168" s="146">
        <v>2</v>
      </c>
      <c r="BA168" s="146">
        <f>IF(AZ168=1,G168,0)</f>
        <v>0</v>
      </c>
      <c r="BB168" s="146">
        <f>IF(AZ168=2,G168,0)</f>
        <v>0</v>
      </c>
      <c r="BC168" s="146">
        <f>IF(AZ168=3,G168,0)</f>
        <v>0</v>
      </c>
      <c r="BD168" s="146">
        <f>IF(AZ168=4,G168,0)</f>
        <v>0</v>
      </c>
      <c r="BE168" s="146">
        <f>IF(AZ168=5,G168,0)</f>
        <v>0</v>
      </c>
      <c r="CA168" s="177">
        <v>1</v>
      </c>
      <c r="CB168" s="177">
        <v>7</v>
      </c>
      <c r="CZ168" s="146">
        <v>1.448E-2</v>
      </c>
    </row>
    <row r="169" spans="1:104">
      <c r="A169" s="178"/>
      <c r="B169" s="180"/>
      <c r="C169" s="227" t="s">
        <v>253</v>
      </c>
      <c r="D169" s="226"/>
      <c r="E169" s="181">
        <v>0</v>
      </c>
      <c r="F169" s="182"/>
      <c r="G169" s="183"/>
      <c r="M169" s="179" t="s">
        <v>253</v>
      </c>
      <c r="O169" s="170"/>
    </row>
    <row r="170" spans="1:104">
      <c r="A170" s="178"/>
      <c r="B170" s="180"/>
      <c r="C170" s="227" t="s">
        <v>240</v>
      </c>
      <c r="D170" s="226"/>
      <c r="E170" s="181">
        <v>9.1999999999999993</v>
      </c>
      <c r="F170" s="182"/>
      <c r="G170" s="183"/>
      <c r="M170" s="179" t="s">
        <v>240</v>
      </c>
      <c r="O170" s="170"/>
    </row>
    <row r="171" spans="1:104">
      <c r="A171" s="171">
        <v>48</v>
      </c>
      <c r="B171" s="172" t="s">
        <v>254</v>
      </c>
      <c r="C171" s="173" t="s">
        <v>255</v>
      </c>
      <c r="D171" s="174" t="s">
        <v>111</v>
      </c>
      <c r="E171" s="175">
        <v>20</v>
      </c>
      <c r="F171" s="175">
        <v>0</v>
      </c>
      <c r="G171" s="176">
        <f>E171*F171</f>
        <v>0</v>
      </c>
      <c r="O171" s="170">
        <v>2</v>
      </c>
      <c r="AA171" s="146">
        <v>1</v>
      </c>
      <c r="AB171" s="146">
        <v>7</v>
      </c>
      <c r="AC171" s="146">
        <v>7</v>
      </c>
      <c r="AZ171" s="146">
        <v>2</v>
      </c>
      <c r="BA171" s="146">
        <f>IF(AZ171=1,G171,0)</f>
        <v>0</v>
      </c>
      <c r="BB171" s="146">
        <f>IF(AZ171=2,G171,0)</f>
        <v>0</v>
      </c>
      <c r="BC171" s="146">
        <f>IF(AZ171=3,G171,0)</f>
        <v>0</v>
      </c>
      <c r="BD171" s="146">
        <f>IF(AZ171=4,G171,0)</f>
        <v>0</v>
      </c>
      <c r="BE171" s="146">
        <f>IF(AZ171=5,G171,0)</f>
        <v>0</v>
      </c>
      <c r="CA171" s="177">
        <v>1</v>
      </c>
      <c r="CB171" s="177">
        <v>7</v>
      </c>
      <c r="CZ171" s="146">
        <v>1.2E-4</v>
      </c>
    </row>
    <row r="172" spans="1:104">
      <c r="A172" s="178"/>
      <c r="B172" s="180"/>
      <c r="C172" s="227" t="s">
        <v>256</v>
      </c>
      <c r="D172" s="226"/>
      <c r="E172" s="181">
        <v>0</v>
      </c>
      <c r="F172" s="182"/>
      <c r="G172" s="183"/>
      <c r="M172" s="179" t="s">
        <v>256</v>
      </c>
      <c r="O172" s="170"/>
    </row>
    <row r="173" spans="1:104">
      <c r="A173" s="178"/>
      <c r="B173" s="180"/>
      <c r="C173" s="227" t="s">
        <v>197</v>
      </c>
      <c r="D173" s="226"/>
      <c r="E173" s="181">
        <v>20</v>
      </c>
      <c r="F173" s="182"/>
      <c r="G173" s="183"/>
      <c r="M173" s="179" t="s">
        <v>197</v>
      </c>
      <c r="O173" s="170"/>
    </row>
    <row r="174" spans="1:104">
      <c r="A174" s="171">
        <v>49</v>
      </c>
      <c r="B174" s="172" t="s">
        <v>257</v>
      </c>
      <c r="C174" s="173" t="s">
        <v>258</v>
      </c>
      <c r="D174" s="174" t="s">
        <v>111</v>
      </c>
      <c r="E174" s="175">
        <v>20</v>
      </c>
      <c r="F174" s="175">
        <v>0</v>
      </c>
      <c r="G174" s="176">
        <f>E174*F174</f>
        <v>0</v>
      </c>
      <c r="O174" s="170">
        <v>2</v>
      </c>
      <c r="AA174" s="146">
        <v>1</v>
      </c>
      <c r="AB174" s="146">
        <v>7</v>
      </c>
      <c r="AC174" s="146">
        <v>7</v>
      </c>
      <c r="AZ174" s="146">
        <v>2</v>
      </c>
      <c r="BA174" s="146">
        <f>IF(AZ174=1,G174,0)</f>
        <v>0</v>
      </c>
      <c r="BB174" s="146">
        <f>IF(AZ174=2,G174,0)</f>
        <v>0</v>
      </c>
      <c r="BC174" s="146">
        <f>IF(AZ174=3,G174,0)</f>
        <v>0</v>
      </c>
      <c r="BD174" s="146">
        <f>IF(AZ174=4,G174,0)</f>
        <v>0</v>
      </c>
      <c r="BE174" s="146">
        <f>IF(AZ174=5,G174,0)</f>
        <v>0</v>
      </c>
      <c r="CA174" s="177">
        <v>1</v>
      </c>
      <c r="CB174" s="177">
        <v>7</v>
      </c>
      <c r="CZ174" s="146">
        <v>4.8999999999999998E-4</v>
      </c>
    </row>
    <row r="175" spans="1:104">
      <c r="A175" s="178"/>
      <c r="B175" s="180"/>
      <c r="C175" s="227" t="s">
        <v>256</v>
      </c>
      <c r="D175" s="226"/>
      <c r="E175" s="181">
        <v>0</v>
      </c>
      <c r="F175" s="182"/>
      <c r="G175" s="183"/>
      <c r="M175" s="179" t="s">
        <v>256</v>
      </c>
      <c r="O175" s="170"/>
    </row>
    <row r="176" spans="1:104">
      <c r="A176" s="178"/>
      <c r="B176" s="180"/>
      <c r="C176" s="227" t="s">
        <v>197</v>
      </c>
      <c r="D176" s="226"/>
      <c r="E176" s="181">
        <v>20</v>
      </c>
      <c r="F176" s="182"/>
      <c r="G176" s="183"/>
      <c r="M176" s="179" t="s">
        <v>197</v>
      </c>
      <c r="O176" s="170"/>
    </row>
    <row r="177" spans="1:104" ht="22.5">
      <c r="A177" s="171">
        <v>50</v>
      </c>
      <c r="B177" s="172" t="s">
        <v>259</v>
      </c>
      <c r="C177" s="173" t="s">
        <v>260</v>
      </c>
      <c r="D177" s="174" t="s">
        <v>122</v>
      </c>
      <c r="E177" s="175">
        <v>126.6</v>
      </c>
      <c r="F177" s="175">
        <v>0</v>
      </c>
      <c r="G177" s="176">
        <f>E177*F177</f>
        <v>0</v>
      </c>
      <c r="O177" s="170">
        <v>2</v>
      </c>
      <c r="AA177" s="146">
        <v>1</v>
      </c>
      <c r="AB177" s="146">
        <v>7</v>
      </c>
      <c r="AC177" s="146">
        <v>7</v>
      </c>
      <c r="AZ177" s="146">
        <v>2</v>
      </c>
      <c r="BA177" s="146">
        <f>IF(AZ177=1,G177,0)</f>
        <v>0</v>
      </c>
      <c r="BB177" s="146">
        <f>IF(AZ177=2,G177,0)</f>
        <v>0</v>
      </c>
      <c r="BC177" s="146">
        <f>IF(AZ177=3,G177,0)</f>
        <v>0</v>
      </c>
      <c r="BD177" s="146">
        <f>IF(AZ177=4,G177,0)</f>
        <v>0</v>
      </c>
      <c r="BE177" s="146">
        <f>IF(AZ177=5,G177,0)</f>
        <v>0</v>
      </c>
      <c r="CA177" s="177">
        <v>1</v>
      </c>
      <c r="CB177" s="177">
        <v>7</v>
      </c>
      <c r="CZ177" s="146">
        <v>1.9000000000000001E-4</v>
      </c>
    </row>
    <row r="178" spans="1:104">
      <c r="A178" s="178"/>
      <c r="B178" s="180"/>
      <c r="C178" s="227" t="s">
        <v>261</v>
      </c>
      <c r="D178" s="226"/>
      <c r="E178" s="181">
        <v>0</v>
      </c>
      <c r="F178" s="182"/>
      <c r="G178" s="183"/>
      <c r="M178" s="179" t="s">
        <v>261</v>
      </c>
      <c r="O178" s="170"/>
    </row>
    <row r="179" spans="1:104">
      <c r="A179" s="178"/>
      <c r="B179" s="180"/>
      <c r="C179" s="227" t="s">
        <v>168</v>
      </c>
      <c r="D179" s="226"/>
      <c r="E179" s="181">
        <v>63.3</v>
      </c>
      <c r="F179" s="182"/>
      <c r="G179" s="183"/>
      <c r="M179" s="179" t="s">
        <v>168</v>
      </c>
      <c r="O179" s="170"/>
    </row>
    <row r="180" spans="1:104">
      <c r="A180" s="178"/>
      <c r="B180" s="180"/>
      <c r="C180" s="227" t="s">
        <v>168</v>
      </c>
      <c r="D180" s="226"/>
      <c r="E180" s="181">
        <v>63.3</v>
      </c>
      <c r="F180" s="182"/>
      <c r="G180" s="183"/>
      <c r="M180" s="179" t="s">
        <v>168</v>
      </c>
      <c r="O180" s="170"/>
    </row>
    <row r="181" spans="1:104">
      <c r="A181" s="171">
        <v>51</v>
      </c>
      <c r="B181" s="172" t="s">
        <v>262</v>
      </c>
      <c r="C181" s="173" t="s">
        <v>263</v>
      </c>
      <c r="D181" s="174" t="s">
        <v>108</v>
      </c>
      <c r="E181" s="175">
        <v>33</v>
      </c>
      <c r="F181" s="175">
        <v>0</v>
      </c>
      <c r="G181" s="176">
        <f>E181*F181</f>
        <v>0</v>
      </c>
      <c r="O181" s="170">
        <v>2</v>
      </c>
      <c r="AA181" s="146">
        <v>3</v>
      </c>
      <c r="AB181" s="146">
        <v>0</v>
      </c>
      <c r="AC181" s="146" t="s">
        <v>262</v>
      </c>
      <c r="AZ181" s="146">
        <v>2</v>
      </c>
      <c r="BA181" s="146">
        <f>IF(AZ181=1,G181,0)</f>
        <v>0</v>
      </c>
      <c r="BB181" s="146">
        <f>IF(AZ181=2,G181,0)</f>
        <v>0</v>
      </c>
      <c r="BC181" s="146">
        <f>IF(AZ181=3,G181,0)</f>
        <v>0</v>
      </c>
      <c r="BD181" s="146">
        <f>IF(AZ181=4,G181,0)</f>
        <v>0</v>
      </c>
      <c r="BE181" s="146">
        <f>IF(AZ181=5,G181,0)</f>
        <v>0</v>
      </c>
      <c r="CA181" s="177">
        <v>3</v>
      </c>
      <c r="CB181" s="177">
        <v>0</v>
      </c>
      <c r="CZ181" s="146">
        <v>2.1000000000000001E-4</v>
      </c>
    </row>
    <row r="182" spans="1:104">
      <c r="A182" s="178"/>
      <c r="B182" s="180"/>
      <c r="C182" s="225" t="s">
        <v>90</v>
      </c>
      <c r="D182" s="226"/>
      <c r="E182" s="204">
        <v>0</v>
      </c>
      <c r="F182" s="182"/>
      <c r="G182" s="183"/>
      <c r="M182" s="179" t="s">
        <v>90</v>
      </c>
      <c r="O182" s="170"/>
    </row>
    <row r="183" spans="1:104">
      <c r="A183" s="178"/>
      <c r="B183" s="180"/>
      <c r="C183" s="225" t="s">
        <v>264</v>
      </c>
      <c r="D183" s="226"/>
      <c r="E183" s="204">
        <v>32.258099999999999</v>
      </c>
      <c r="F183" s="182"/>
      <c r="G183" s="183"/>
      <c r="M183" s="179" t="s">
        <v>264</v>
      </c>
      <c r="O183" s="170"/>
    </row>
    <row r="184" spans="1:104">
      <c r="A184" s="178"/>
      <c r="B184" s="180"/>
      <c r="C184" s="225" t="s">
        <v>91</v>
      </c>
      <c r="D184" s="226"/>
      <c r="E184" s="204">
        <v>32.258099999999999</v>
      </c>
      <c r="F184" s="182"/>
      <c r="G184" s="183"/>
      <c r="M184" s="179" t="s">
        <v>91</v>
      </c>
      <c r="O184" s="170"/>
    </row>
    <row r="185" spans="1:104">
      <c r="A185" s="178"/>
      <c r="B185" s="180"/>
      <c r="C185" s="227" t="s">
        <v>265</v>
      </c>
      <c r="D185" s="226"/>
      <c r="E185" s="181">
        <v>33</v>
      </c>
      <c r="F185" s="182"/>
      <c r="G185" s="183"/>
      <c r="M185" s="179" t="s">
        <v>265</v>
      </c>
      <c r="O185" s="170"/>
    </row>
    <row r="186" spans="1:104">
      <c r="A186" s="171">
        <v>52</v>
      </c>
      <c r="B186" s="172" t="s">
        <v>266</v>
      </c>
      <c r="C186" s="173" t="s">
        <v>267</v>
      </c>
      <c r="D186" s="174" t="s">
        <v>62</v>
      </c>
      <c r="E186" s="175">
        <v>0</v>
      </c>
      <c r="F186" s="175">
        <v>0</v>
      </c>
      <c r="G186" s="176">
        <f>E186*F186</f>
        <v>0</v>
      </c>
      <c r="O186" s="170">
        <v>2</v>
      </c>
      <c r="AA186" s="146">
        <v>7</v>
      </c>
      <c r="AB186" s="146">
        <v>1002</v>
      </c>
      <c r="AC186" s="146">
        <v>5</v>
      </c>
      <c r="AZ186" s="146">
        <v>2</v>
      </c>
      <c r="BA186" s="146">
        <f>IF(AZ186=1,G186,0)</f>
        <v>0</v>
      </c>
      <c r="BB186" s="146">
        <f>IF(AZ186=2,G186,0)</f>
        <v>0</v>
      </c>
      <c r="BC186" s="146">
        <f>IF(AZ186=3,G186,0)</f>
        <v>0</v>
      </c>
      <c r="BD186" s="146">
        <f>IF(AZ186=4,G186,0)</f>
        <v>0</v>
      </c>
      <c r="BE186" s="146">
        <f>IF(AZ186=5,G186,0)</f>
        <v>0</v>
      </c>
      <c r="CA186" s="177">
        <v>7</v>
      </c>
      <c r="CB186" s="177">
        <v>1002</v>
      </c>
      <c r="CZ186" s="146">
        <v>0</v>
      </c>
    </row>
    <row r="187" spans="1:104">
      <c r="A187" s="184"/>
      <c r="B187" s="185" t="s">
        <v>77</v>
      </c>
      <c r="C187" s="186" t="str">
        <f>CONCATENATE(B146," ",C146)</f>
        <v>765 Krytiny tvrdé</v>
      </c>
      <c r="D187" s="187"/>
      <c r="E187" s="188"/>
      <c r="F187" s="189"/>
      <c r="G187" s="190">
        <f>SUM(G146:G186)</f>
        <v>0</v>
      </c>
      <c r="O187" s="170">
        <v>4</v>
      </c>
      <c r="BA187" s="191">
        <f>SUM(BA146:BA186)</f>
        <v>0</v>
      </c>
      <c r="BB187" s="191">
        <f>SUM(BB146:BB186)</f>
        <v>0</v>
      </c>
      <c r="BC187" s="191">
        <f>SUM(BC146:BC186)</f>
        <v>0</v>
      </c>
      <c r="BD187" s="191">
        <f>SUM(BD146:BD186)</f>
        <v>0</v>
      </c>
      <c r="BE187" s="191">
        <f>SUM(BE146:BE186)</f>
        <v>0</v>
      </c>
    </row>
    <row r="188" spans="1:104">
      <c r="A188" s="163" t="s">
        <v>74</v>
      </c>
      <c r="B188" s="164" t="s">
        <v>268</v>
      </c>
      <c r="C188" s="165" t="s">
        <v>269</v>
      </c>
      <c r="D188" s="166"/>
      <c r="E188" s="167"/>
      <c r="F188" s="167"/>
      <c r="G188" s="168"/>
      <c r="H188" s="169"/>
      <c r="I188" s="169"/>
      <c r="O188" s="170">
        <v>1</v>
      </c>
    </row>
    <row r="189" spans="1:104">
      <c r="A189" s="171">
        <v>53</v>
      </c>
      <c r="B189" s="172" t="s">
        <v>270</v>
      </c>
      <c r="C189" s="173" t="s">
        <v>271</v>
      </c>
      <c r="D189" s="174" t="s">
        <v>108</v>
      </c>
      <c r="E189" s="175">
        <v>5</v>
      </c>
      <c r="F189" s="175">
        <v>0</v>
      </c>
      <c r="G189" s="176">
        <f>E189*F189</f>
        <v>0</v>
      </c>
      <c r="O189" s="170">
        <v>2</v>
      </c>
      <c r="AA189" s="146">
        <v>1</v>
      </c>
      <c r="AB189" s="146">
        <v>7</v>
      </c>
      <c r="AC189" s="146">
        <v>7</v>
      </c>
      <c r="AZ189" s="146">
        <v>2</v>
      </c>
      <c r="BA189" s="146">
        <f>IF(AZ189=1,G189,0)</f>
        <v>0</v>
      </c>
      <c r="BB189" s="146">
        <f>IF(AZ189=2,G189,0)</f>
        <v>0</v>
      </c>
      <c r="BC189" s="146">
        <f>IF(AZ189=3,G189,0)</f>
        <v>0</v>
      </c>
      <c r="BD189" s="146">
        <f>IF(AZ189=4,G189,0)</f>
        <v>0</v>
      </c>
      <c r="BE189" s="146">
        <f>IF(AZ189=5,G189,0)</f>
        <v>0</v>
      </c>
      <c r="CA189" s="177">
        <v>1</v>
      </c>
      <c r="CB189" s="177">
        <v>7</v>
      </c>
      <c r="CZ189" s="146">
        <v>2.7999999999999998E-4</v>
      </c>
    </row>
    <row r="190" spans="1:104">
      <c r="A190" s="178"/>
      <c r="B190" s="180"/>
      <c r="C190" s="227" t="s">
        <v>272</v>
      </c>
      <c r="D190" s="226"/>
      <c r="E190" s="181">
        <v>0</v>
      </c>
      <c r="F190" s="182"/>
      <c r="G190" s="183"/>
      <c r="M190" s="179" t="s">
        <v>272</v>
      </c>
      <c r="O190" s="170"/>
    </row>
    <row r="191" spans="1:104">
      <c r="A191" s="178"/>
      <c r="B191" s="180"/>
      <c r="C191" s="227" t="s">
        <v>273</v>
      </c>
      <c r="D191" s="226"/>
      <c r="E191" s="181">
        <v>5</v>
      </c>
      <c r="F191" s="182"/>
      <c r="G191" s="183"/>
      <c r="M191" s="179" t="s">
        <v>273</v>
      </c>
      <c r="O191" s="170"/>
    </row>
    <row r="192" spans="1:104">
      <c r="A192" s="171">
        <v>54</v>
      </c>
      <c r="B192" s="172" t="s">
        <v>274</v>
      </c>
      <c r="C192" s="173" t="s">
        <v>275</v>
      </c>
      <c r="D192" s="174" t="s">
        <v>108</v>
      </c>
      <c r="E192" s="175">
        <v>5</v>
      </c>
      <c r="F192" s="175">
        <v>0</v>
      </c>
      <c r="G192" s="176">
        <f>E192*F192</f>
        <v>0</v>
      </c>
      <c r="O192" s="170">
        <v>2</v>
      </c>
      <c r="AA192" s="146">
        <v>12</v>
      </c>
      <c r="AB192" s="146">
        <v>0</v>
      </c>
      <c r="AC192" s="146">
        <v>25</v>
      </c>
      <c r="AZ192" s="146">
        <v>2</v>
      </c>
      <c r="BA192" s="146">
        <f>IF(AZ192=1,G192,0)</f>
        <v>0</v>
      </c>
      <c r="BB192" s="146">
        <f>IF(AZ192=2,G192,0)</f>
        <v>0</v>
      </c>
      <c r="BC192" s="146">
        <f>IF(AZ192=3,G192,0)</f>
        <v>0</v>
      </c>
      <c r="BD192" s="146">
        <f>IF(AZ192=4,G192,0)</f>
        <v>0</v>
      </c>
      <c r="BE192" s="146">
        <f>IF(AZ192=5,G192,0)</f>
        <v>0</v>
      </c>
      <c r="CA192" s="177">
        <v>12</v>
      </c>
      <c r="CB192" s="177">
        <v>0</v>
      </c>
      <c r="CZ192" s="146">
        <v>3.9050000000000001E-2</v>
      </c>
    </row>
    <row r="193" spans="1:104">
      <c r="A193" s="171">
        <v>55</v>
      </c>
      <c r="B193" s="172" t="s">
        <v>276</v>
      </c>
      <c r="C193" s="173" t="s">
        <v>277</v>
      </c>
      <c r="D193" s="174" t="s">
        <v>108</v>
      </c>
      <c r="E193" s="175">
        <v>5</v>
      </c>
      <c r="F193" s="175">
        <v>0</v>
      </c>
      <c r="G193" s="176">
        <f>E193*F193</f>
        <v>0</v>
      </c>
      <c r="O193" s="170">
        <v>2</v>
      </c>
      <c r="AA193" s="146">
        <v>12</v>
      </c>
      <c r="AB193" s="146">
        <v>0</v>
      </c>
      <c r="AC193" s="146">
        <v>26</v>
      </c>
      <c r="AZ193" s="146">
        <v>2</v>
      </c>
      <c r="BA193" s="146">
        <f>IF(AZ193=1,G193,0)</f>
        <v>0</v>
      </c>
      <c r="BB193" s="146">
        <f>IF(AZ193=2,G193,0)</f>
        <v>0</v>
      </c>
      <c r="BC193" s="146">
        <f>IF(AZ193=3,G193,0)</f>
        <v>0</v>
      </c>
      <c r="BD193" s="146">
        <f>IF(AZ193=4,G193,0)</f>
        <v>0</v>
      </c>
      <c r="BE193" s="146">
        <f>IF(AZ193=5,G193,0)</f>
        <v>0</v>
      </c>
      <c r="CA193" s="177">
        <v>12</v>
      </c>
      <c r="CB193" s="177">
        <v>0</v>
      </c>
      <c r="CZ193" s="146">
        <v>6.7200000000000003E-3</v>
      </c>
    </row>
    <row r="194" spans="1:104">
      <c r="A194" s="171">
        <v>56</v>
      </c>
      <c r="B194" s="172" t="s">
        <v>278</v>
      </c>
      <c r="C194" s="173" t="s">
        <v>279</v>
      </c>
      <c r="D194" s="174" t="s">
        <v>62</v>
      </c>
      <c r="E194" s="175">
        <v>0</v>
      </c>
      <c r="F194" s="175">
        <v>0</v>
      </c>
      <c r="G194" s="176">
        <f>E194*F194</f>
        <v>0</v>
      </c>
      <c r="O194" s="170">
        <v>2</v>
      </c>
      <c r="AA194" s="146">
        <v>7</v>
      </c>
      <c r="AB194" s="146">
        <v>1002</v>
      </c>
      <c r="AC194" s="146">
        <v>5</v>
      </c>
      <c r="AZ194" s="146">
        <v>2</v>
      </c>
      <c r="BA194" s="146">
        <f>IF(AZ194=1,G194,0)</f>
        <v>0</v>
      </c>
      <c r="BB194" s="146">
        <f>IF(AZ194=2,G194,0)</f>
        <v>0</v>
      </c>
      <c r="BC194" s="146">
        <f>IF(AZ194=3,G194,0)</f>
        <v>0</v>
      </c>
      <c r="BD194" s="146">
        <f>IF(AZ194=4,G194,0)</f>
        <v>0</v>
      </c>
      <c r="BE194" s="146">
        <f>IF(AZ194=5,G194,0)</f>
        <v>0</v>
      </c>
      <c r="CA194" s="177">
        <v>7</v>
      </c>
      <c r="CB194" s="177">
        <v>1002</v>
      </c>
      <c r="CZ194" s="146">
        <v>0</v>
      </c>
    </row>
    <row r="195" spans="1:104">
      <c r="A195" s="184"/>
      <c r="B195" s="185" t="s">
        <v>77</v>
      </c>
      <c r="C195" s="186" t="str">
        <f>CONCATENATE(B188," ",C188)</f>
        <v>766 Konstrukce truhlářské</v>
      </c>
      <c r="D195" s="187"/>
      <c r="E195" s="188"/>
      <c r="F195" s="189"/>
      <c r="G195" s="190">
        <f>SUM(G188:G194)</f>
        <v>0</v>
      </c>
      <c r="O195" s="170">
        <v>4</v>
      </c>
      <c r="BA195" s="191">
        <f>SUM(BA188:BA194)</f>
        <v>0</v>
      </c>
      <c r="BB195" s="191">
        <f>SUM(BB188:BB194)</f>
        <v>0</v>
      </c>
      <c r="BC195" s="191">
        <f>SUM(BC188:BC194)</f>
        <v>0</v>
      </c>
      <c r="BD195" s="191">
        <f>SUM(BD188:BD194)</f>
        <v>0</v>
      </c>
      <c r="BE195" s="191">
        <f>SUM(BE188:BE194)</f>
        <v>0</v>
      </c>
    </row>
    <row r="196" spans="1:104">
      <c r="A196" s="163" t="s">
        <v>74</v>
      </c>
      <c r="B196" s="164" t="s">
        <v>280</v>
      </c>
      <c r="C196" s="165" t="s">
        <v>281</v>
      </c>
      <c r="D196" s="166"/>
      <c r="E196" s="167"/>
      <c r="F196" s="167"/>
      <c r="G196" s="168"/>
      <c r="H196" s="169"/>
      <c r="I196" s="169"/>
      <c r="O196" s="170">
        <v>1</v>
      </c>
    </row>
    <row r="197" spans="1:104">
      <c r="A197" s="171">
        <v>57</v>
      </c>
      <c r="B197" s="172" t="s">
        <v>282</v>
      </c>
      <c r="C197" s="173" t="s">
        <v>283</v>
      </c>
      <c r="D197" s="174" t="s">
        <v>122</v>
      </c>
      <c r="E197" s="175">
        <v>261.26400000000001</v>
      </c>
      <c r="F197" s="175">
        <v>0</v>
      </c>
      <c r="G197" s="176">
        <f>E197*F197</f>
        <v>0</v>
      </c>
      <c r="O197" s="170">
        <v>2</v>
      </c>
      <c r="AA197" s="146">
        <v>1</v>
      </c>
      <c r="AB197" s="146">
        <v>7</v>
      </c>
      <c r="AC197" s="146">
        <v>7</v>
      </c>
      <c r="AZ197" s="146">
        <v>2</v>
      </c>
      <c r="BA197" s="146">
        <f>IF(AZ197=1,G197,0)</f>
        <v>0</v>
      </c>
      <c r="BB197" s="146">
        <f>IF(AZ197=2,G197,0)</f>
        <v>0</v>
      </c>
      <c r="BC197" s="146">
        <f>IF(AZ197=3,G197,0)</f>
        <v>0</v>
      </c>
      <c r="BD197" s="146">
        <f>IF(AZ197=4,G197,0)</f>
        <v>0</v>
      </c>
      <c r="BE197" s="146">
        <f>IF(AZ197=5,G197,0)</f>
        <v>0</v>
      </c>
      <c r="CA197" s="177">
        <v>1</v>
      </c>
      <c r="CB197" s="177">
        <v>7</v>
      </c>
      <c r="CZ197" s="146">
        <v>1.6000000000000001E-4</v>
      </c>
    </row>
    <row r="198" spans="1:104">
      <c r="A198" s="178"/>
      <c r="B198" s="180"/>
      <c r="C198" s="227" t="s">
        <v>167</v>
      </c>
      <c r="D198" s="226"/>
      <c r="E198" s="181">
        <v>0</v>
      </c>
      <c r="F198" s="182"/>
      <c r="G198" s="183"/>
      <c r="M198" s="179" t="s">
        <v>167</v>
      </c>
      <c r="O198" s="170"/>
    </row>
    <row r="199" spans="1:104">
      <c r="A199" s="178"/>
      <c r="B199" s="180"/>
      <c r="C199" s="227" t="s">
        <v>284</v>
      </c>
      <c r="D199" s="226"/>
      <c r="E199" s="181">
        <v>84</v>
      </c>
      <c r="F199" s="182"/>
      <c r="G199" s="183"/>
      <c r="M199" s="179" t="s">
        <v>284</v>
      </c>
      <c r="O199" s="170"/>
    </row>
    <row r="200" spans="1:104">
      <c r="A200" s="178"/>
      <c r="B200" s="180"/>
      <c r="C200" s="227" t="s">
        <v>171</v>
      </c>
      <c r="D200" s="226"/>
      <c r="E200" s="181">
        <v>0</v>
      </c>
      <c r="F200" s="182"/>
      <c r="G200" s="183"/>
      <c r="M200" s="179" t="s">
        <v>171</v>
      </c>
      <c r="O200" s="170"/>
    </row>
    <row r="201" spans="1:104">
      <c r="A201" s="178"/>
      <c r="B201" s="180"/>
      <c r="C201" s="227" t="s">
        <v>285</v>
      </c>
      <c r="D201" s="226"/>
      <c r="E201" s="181">
        <v>25.32</v>
      </c>
      <c r="F201" s="182"/>
      <c r="G201" s="183"/>
      <c r="M201" s="179" t="s">
        <v>285</v>
      </c>
      <c r="O201" s="170"/>
    </row>
    <row r="202" spans="1:104">
      <c r="A202" s="178"/>
      <c r="B202" s="180"/>
      <c r="C202" s="227" t="s">
        <v>286</v>
      </c>
      <c r="D202" s="226"/>
      <c r="E202" s="181">
        <v>0</v>
      </c>
      <c r="F202" s="182"/>
      <c r="G202" s="183"/>
      <c r="M202" s="179" t="s">
        <v>286</v>
      </c>
      <c r="O202" s="170"/>
    </row>
    <row r="203" spans="1:104">
      <c r="A203" s="178"/>
      <c r="B203" s="180"/>
      <c r="C203" s="227" t="s">
        <v>168</v>
      </c>
      <c r="D203" s="226"/>
      <c r="E203" s="181">
        <v>63.3</v>
      </c>
      <c r="F203" s="182"/>
      <c r="G203" s="183"/>
      <c r="M203" s="179" t="s">
        <v>168</v>
      </c>
      <c r="O203" s="170"/>
    </row>
    <row r="204" spans="1:104">
      <c r="A204" s="178"/>
      <c r="B204" s="180"/>
      <c r="C204" s="227" t="s">
        <v>168</v>
      </c>
      <c r="D204" s="226"/>
      <c r="E204" s="181">
        <v>63.3</v>
      </c>
      <c r="F204" s="182"/>
      <c r="G204" s="183"/>
      <c r="M204" s="179" t="s">
        <v>168</v>
      </c>
      <c r="O204" s="170"/>
    </row>
    <row r="205" spans="1:104">
      <c r="A205" s="178"/>
      <c r="B205" s="180"/>
      <c r="C205" s="227" t="s">
        <v>163</v>
      </c>
      <c r="D205" s="226"/>
      <c r="E205" s="181">
        <v>0</v>
      </c>
      <c r="F205" s="182"/>
      <c r="G205" s="183"/>
      <c r="M205" s="179" t="s">
        <v>163</v>
      </c>
      <c r="O205" s="170"/>
    </row>
    <row r="206" spans="1:104">
      <c r="A206" s="178"/>
      <c r="B206" s="180"/>
      <c r="C206" s="225" t="s">
        <v>90</v>
      </c>
      <c r="D206" s="226"/>
      <c r="E206" s="204">
        <v>0</v>
      </c>
      <c r="F206" s="182"/>
      <c r="G206" s="183"/>
      <c r="M206" s="179" t="s">
        <v>90</v>
      </c>
      <c r="O206" s="170"/>
    </row>
    <row r="207" spans="1:104">
      <c r="A207" s="178"/>
      <c r="B207" s="180"/>
      <c r="C207" s="225" t="s">
        <v>164</v>
      </c>
      <c r="D207" s="226"/>
      <c r="E207" s="204">
        <v>57.6</v>
      </c>
      <c r="F207" s="182"/>
      <c r="G207" s="183"/>
      <c r="M207" s="179" t="s">
        <v>164</v>
      </c>
      <c r="O207" s="170"/>
    </row>
    <row r="208" spans="1:104">
      <c r="A208" s="178"/>
      <c r="B208" s="180"/>
      <c r="C208" s="225" t="s">
        <v>91</v>
      </c>
      <c r="D208" s="226"/>
      <c r="E208" s="204">
        <v>57.6</v>
      </c>
      <c r="F208" s="182"/>
      <c r="G208" s="183"/>
      <c r="M208" s="179" t="s">
        <v>91</v>
      </c>
      <c r="O208" s="170"/>
    </row>
    <row r="209" spans="1:104">
      <c r="A209" s="178"/>
      <c r="B209" s="180"/>
      <c r="C209" s="227" t="s">
        <v>287</v>
      </c>
      <c r="D209" s="226"/>
      <c r="E209" s="181">
        <v>25.344000000000001</v>
      </c>
      <c r="F209" s="182"/>
      <c r="G209" s="183"/>
      <c r="M209" s="179" t="s">
        <v>287</v>
      </c>
      <c r="O209" s="170"/>
    </row>
    <row r="210" spans="1:104">
      <c r="A210" s="184"/>
      <c r="B210" s="185" t="s">
        <v>77</v>
      </c>
      <c r="C210" s="186" t="str">
        <f>CONCATENATE(B196," ",C196)</f>
        <v>783 Nátěry</v>
      </c>
      <c r="D210" s="187"/>
      <c r="E210" s="188"/>
      <c r="F210" s="189"/>
      <c r="G210" s="190">
        <f>SUM(G196:G209)</f>
        <v>0</v>
      </c>
      <c r="O210" s="170">
        <v>4</v>
      </c>
      <c r="BA210" s="191">
        <f>SUM(BA196:BA209)</f>
        <v>0</v>
      </c>
      <c r="BB210" s="191">
        <f>SUM(BB196:BB209)</f>
        <v>0</v>
      </c>
      <c r="BC210" s="191">
        <f>SUM(BC196:BC209)</f>
        <v>0</v>
      </c>
      <c r="BD210" s="191">
        <f>SUM(BD196:BD209)</f>
        <v>0</v>
      </c>
      <c r="BE210" s="191">
        <f>SUM(BE196:BE209)</f>
        <v>0</v>
      </c>
    </row>
    <row r="211" spans="1:104">
      <c r="A211" s="163" t="s">
        <v>74</v>
      </c>
      <c r="B211" s="164" t="s">
        <v>288</v>
      </c>
      <c r="C211" s="165" t="s">
        <v>289</v>
      </c>
      <c r="D211" s="166"/>
      <c r="E211" s="167"/>
      <c r="F211" s="167"/>
      <c r="G211" s="168"/>
      <c r="H211" s="169"/>
      <c r="I211" s="169"/>
      <c r="O211" s="170">
        <v>1</v>
      </c>
    </row>
    <row r="212" spans="1:104">
      <c r="A212" s="171">
        <v>58</v>
      </c>
      <c r="B212" s="172" t="s">
        <v>290</v>
      </c>
      <c r="C212" s="173" t="s">
        <v>291</v>
      </c>
      <c r="D212" s="174" t="s">
        <v>115</v>
      </c>
      <c r="E212" s="175">
        <v>1</v>
      </c>
      <c r="F212" s="175">
        <v>0</v>
      </c>
      <c r="G212" s="176">
        <f>E212*F212</f>
        <v>0</v>
      </c>
      <c r="O212" s="170">
        <v>2</v>
      </c>
      <c r="AA212" s="146">
        <v>12</v>
      </c>
      <c r="AB212" s="146">
        <v>0</v>
      </c>
      <c r="AC212" s="146">
        <v>51</v>
      </c>
      <c r="AZ212" s="146">
        <v>4</v>
      </c>
      <c r="BA212" s="146">
        <f>IF(AZ212=1,G212,0)</f>
        <v>0</v>
      </c>
      <c r="BB212" s="146">
        <f>IF(AZ212=2,G212,0)</f>
        <v>0</v>
      </c>
      <c r="BC212" s="146">
        <f>IF(AZ212=3,G212,0)</f>
        <v>0</v>
      </c>
      <c r="BD212" s="146">
        <f>IF(AZ212=4,G212,0)</f>
        <v>0</v>
      </c>
      <c r="BE212" s="146">
        <f>IF(AZ212=5,G212,0)</f>
        <v>0</v>
      </c>
      <c r="CA212" s="177">
        <v>12</v>
      </c>
      <c r="CB212" s="177">
        <v>0</v>
      </c>
      <c r="CZ212" s="146">
        <v>0</v>
      </c>
    </row>
    <row r="213" spans="1:104" ht="22.5">
      <c r="A213" s="171">
        <v>59</v>
      </c>
      <c r="B213" s="172" t="s">
        <v>292</v>
      </c>
      <c r="C213" s="173" t="s">
        <v>293</v>
      </c>
      <c r="D213" s="174" t="s">
        <v>115</v>
      </c>
      <c r="E213" s="175">
        <v>1</v>
      </c>
      <c r="F213" s="175">
        <v>0</v>
      </c>
      <c r="G213" s="176">
        <f>E213*F213</f>
        <v>0</v>
      </c>
      <c r="O213" s="170">
        <v>2</v>
      </c>
      <c r="AA213" s="146">
        <v>12</v>
      </c>
      <c r="AB213" s="146">
        <v>0</v>
      </c>
      <c r="AC213" s="146">
        <v>52</v>
      </c>
      <c r="AZ213" s="146">
        <v>4</v>
      </c>
      <c r="BA213" s="146">
        <f>IF(AZ213=1,G213,0)</f>
        <v>0</v>
      </c>
      <c r="BB213" s="146">
        <f>IF(AZ213=2,G213,0)</f>
        <v>0</v>
      </c>
      <c r="BC213" s="146">
        <f>IF(AZ213=3,G213,0)</f>
        <v>0</v>
      </c>
      <c r="BD213" s="146">
        <f>IF(AZ213=4,G213,0)</f>
        <v>0</v>
      </c>
      <c r="BE213" s="146">
        <f>IF(AZ213=5,G213,0)</f>
        <v>0</v>
      </c>
      <c r="CA213" s="177">
        <v>12</v>
      </c>
      <c r="CB213" s="177">
        <v>0</v>
      </c>
      <c r="CZ213" s="146">
        <v>0</v>
      </c>
    </row>
    <row r="214" spans="1:104">
      <c r="A214" s="171">
        <v>60</v>
      </c>
      <c r="B214" s="172" t="s">
        <v>294</v>
      </c>
      <c r="C214" s="173" t="s">
        <v>295</v>
      </c>
      <c r="D214" s="174" t="s">
        <v>115</v>
      </c>
      <c r="E214" s="175">
        <v>1</v>
      </c>
      <c r="F214" s="175">
        <v>0</v>
      </c>
      <c r="G214" s="176">
        <f>E214*F214</f>
        <v>0</v>
      </c>
      <c r="O214" s="170">
        <v>2</v>
      </c>
      <c r="AA214" s="146">
        <v>12</v>
      </c>
      <c r="AB214" s="146">
        <v>0</v>
      </c>
      <c r="AC214" s="146">
        <v>53</v>
      </c>
      <c r="AZ214" s="146">
        <v>4</v>
      </c>
      <c r="BA214" s="146">
        <f>IF(AZ214=1,G214,0)</f>
        <v>0</v>
      </c>
      <c r="BB214" s="146">
        <f>IF(AZ214=2,G214,0)</f>
        <v>0</v>
      </c>
      <c r="BC214" s="146">
        <f>IF(AZ214=3,G214,0)</f>
        <v>0</v>
      </c>
      <c r="BD214" s="146">
        <f>IF(AZ214=4,G214,0)</f>
        <v>0</v>
      </c>
      <c r="BE214" s="146">
        <f>IF(AZ214=5,G214,0)</f>
        <v>0</v>
      </c>
      <c r="CA214" s="177">
        <v>12</v>
      </c>
      <c r="CB214" s="177">
        <v>0</v>
      </c>
      <c r="CZ214" s="146">
        <v>0</v>
      </c>
    </row>
    <row r="215" spans="1:104">
      <c r="A215" s="184"/>
      <c r="B215" s="185" t="s">
        <v>77</v>
      </c>
      <c r="C215" s="186" t="str">
        <f>CONCATENATE(B211," ",C211)</f>
        <v>M211 Hromosvod</v>
      </c>
      <c r="D215" s="187"/>
      <c r="E215" s="188"/>
      <c r="F215" s="189"/>
      <c r="G215" s="190">
        <f>SUM(G211:G214)</f>
        <v>0</v>
      </c>
      <c r="O215" s="170">
        <v>4</v>
      </c>
      <c r="BA215" s="191">
        <f>SUM(BA211:BA214)</f>
        <v>0</v>
      </c>
      <c r="BB215" s="191">
        <f>SUM(BB211:BB214)</f>
        <v>0</v>
      </c>
      <c r="BC215" s="191">
        <f>SUM(BC211:BC214)</f>
        <v>0</v>
      </c>
      <c r="BD215" s="191">
        <f>SUM(BD211:BD214)</f>
        <v>0</v>
      </c>
      <c r="BE215" s="191">
        <f>SUM(BE211:BE214)</f>
        <v>0</v>
      </c>
    </row>
    <row r="216" spans="1:104">
      <c r="A216" s="163" t="s">
        <v>74</v>
      </c>
      <c r="B216" s="164" t="s">
        <v>296</v>
      </c>
      <c r="C216" s="165" t="s">
        <v>297</v>
      </c>
      <c r="D216" s="166"/>
      <c r="E216" s="167"/>
      <c r="F216" s="167"/>
      <c r="G216" s="168"/>
      <c r="H216" s="169"/>
      <c r="I216" s="169"/>
      <c r="O216" s="170">
        <v>1</v>
      </c>
    </row>
    <row r="217" spans="1:104">
      <c r="A217" s="171">
        <v>61</v>
      </c>
      <c r="B217" s="172" t="s">
        <v>298</v>
      </c>
      <c r="C217" s="173" t="s">
        <v>299</v>
      </c>
      <c r="D217" s="174" t="s">
        <v>102</v>
      </c>
      <c r="E217" s="175">
        <v>2.4753500000000002</v>
      </c>
      <c r="F217" s="175">
        <v>0</v>
      </c>
      <c r="G217" s="176">
        <f>E217*F217</f>
        <v>0</v>
      </c>
      <c r="O217" s="170">
        <v>2</v>
      </c>
      <c r="AA217" s="146">
        <v>8</v>
      </c>
      <c r="AB217" s="146">
        <v>0</v>
      </c>
      <c r="AC217" s="146">
        <v>3</v>
      </c>
      <c r="AZ217" s="146">
        <v>1</v>
      </c>
      <c r="BA217" s="146">
        <f>IF(AZ217=1,G217,0)</f>
        <v>0</v>
      </c>
      <c r="BB217" s="146">
        <f>IF(AZ217=2,G217,0)</f>
        <v>0</v>
      </c>
      <c r="BC217" s="146">
        <f>IF(AZ217=3,G217,0)</f>
        <v>0</v>
      </c>
      <c r="BD217" s="146">
        <f>IF(AZ217=4,G217,0)</f>
        <v>0</v>
      </c>
      <c r="BE217" s="146">
        <f>IF(AZ217=5,G217,0)</f>
        <v>0</v>
      </c>
      <c r="CA217" s="177">
        <v>8</v>
      </c>
      <c r="CB217" s="177">
        <v>0</v>
      </c>
      <c r="CZ217" s="146">
        <v>0</v>
      </c>
    </row>
    <row r="218" spans="1:104">
      <c r="A218" s="171">
        <v>62</v>
      </c>
      <c r="B218" s="172" t="s">
        <v>300</v>
      </c>
      <c r="C218" s="173" t="s">
        <v>301</v>
      </c>
      <c r="D218" s="174" t="s">
        <v>102</v>
      </c>
      <c r="E218" s="175">
        <v>2.4753500000000002</v>
      </c>
      <c r="F218" s="175">
        <v>0</v>
      </c>
      <c r="G218" s="176">
        <f>E218*F218</f>
        <v>0</v>
      </c>
      <c r="O218" s="170">
        <v>2</v>
      </c>
      <c r="AA218" s="146">
        <v>8</v>
      </c>
      <c r="AB218" s="146">
        <v>0</v>
      </c>
      <c r="AC218" s="146">
        <v>3</v>
      </c>
      <c r="AZ218" s="146">
        <v>1</v>
      </c>
      <c r="BA218" s="146">
        <f>IF(AZ218=1,G218,0)</f>
        <v>0</v>
      </c>
      <c r="BB218" s="146">
        <f>IF(AZ218=2,G218,0)</f>
        <v>0</v>
      </c>
      <c r="BC218" s="146">
        <f>IF(AZ218=3,G218,0)</f>
        <v>0</v>
      </c>
      <c r="BD218" s="146">
        <f>IF(AZ218=4,G218,0)</f>
        <v>0</v>
      </c>
      <c r="BE218" s="146">
        <f>IF(AZ218=5,G218,0)</f>
        <v>0</v>
      </c>
      <c r="CA218" s="177">
        <v>8</v>
      </c>
      <c r="CB218" s="177">
        <v>0</v>
      </c>
      <c r="CZ218" s="146">
        <v>0</v>
      </c>
    </row>
    <row r="219" spans="1:104">
      <c r="A219" s="171">
        <v>63</v>
      </c>
      <c r="B219" s="172" t="s">
        <v>302</v>
      </c>
      <c r="C219" s="173" t="s">
        <v>303</v>
      </c>
      <c r="D219" s="174" t="s">
        <v>102</v>
      </c>
      <c r="E219" s="175">
        <v>71.785150000000002</v>
      </c>
      <c r="F219" s="175">
        <v>0</v>
      </c>
      <c r="G219" s="176">
        <f>E219*F219</f>
        <v>0</v>
      </c>
      <c r="O219" s="170">
        <v>2</v>
      </c>
      <c r="AA219" s="146">
        <v>8</v>
      </c>
      <c r="AB219" s="146">
        <v>0</v>
      </c>
      <c r="AC219" s="146">
        <v>3</v>
      </c>
      <c r="AZ219" s="146">
        <v>1</v>
      </c>
      <c r="BA219" s="146">
        <f>IF(AZ219=1,G219,0)</f>
        <v>0</v>
      </c>
      <c r="BB219" s="146">
        <f>IF(AZ219=2,G219,0)</f>
        <v>0</v>
      </c>
      <c r="BC219" s="146">
        <f>IF(AZ219=3,G219,0)</f>
        <v>0</v>
      </c>
      <c r="BD219" s="146">
        <f>IF(AZ219=4,G219,0)</f>
        <v>0</v>
      </c>
      <c r="BE219" s="146">
        <f>IF(AZ219=5,G219,0)</f>
        <v>0</v>
      </c>
      <c r="CA219" s="177">
        <v>8</v>
      </c>
      <c r="CB219" s="177">
        <v>0</v>
      </c>
      <c r="CZ219" s="146">
        <v>0</v>
      </c>
    </row>
    <row r="220" spans="1:104">
      <c r="A220" s="171">
        <v>64</v>
      </c>
      <c r="B220" s="172" t="s">
        <v>304</v>
      </c>
      <c r="C220" s="173" t="s">
        <v>305</v>
      </c>
      <c r="D220" s="174" t="s">
        <v>102</v>
      </c>
      <c r="E220" s="175">
        <v>2.4753500000000002</v>
      </c>
      <c r="F220" s="175">
        <v>0</v>
      </c>
      <c r="G220" s="176">
        <f>E220*F220</f>
        <v>0</v>
      </c>
      <c r="O220" s="170">
        <v>2</v>
      </c>
      <c r="AA220" s="146">
        <v>8</v>
      </c>
      <c r="AB220" s="146">
        <v>0</v>
      </c>
      <c r="AC220" s="146">
        <v>3</v>
      </c>
      <c r="AZ220" s="146">
        <v>1</v>
      </c>
      <c r="BA220" s="146">
        <f>IF(AZ220=1,G220,0)</f>
        <v>0</v>
      </c>
      <c r="BB220" s="146">
        <f>IF(AZ220=2,G220,0)</f>
        <v>0</v>
      </c>
      <c r="BC220" s="146">
        <f>IF(AZ220=3,G220,0)</f>
        <v>0</v>
      </c>
      <c r="BD220" s="146">
        <f>IF(AZ220=4,G220,0)</f>
        <v>0</v>
      </c>
      <c r="BE220" s="146">
        <f>IF(AZ220=5,G220,0)</f>
        <v>0</v>
      </c>
      <c r="CA220" s="177">
        <v>8</v>
      </c>
      <c r="CB220" s="177">
        <v>0</v>
      </c>
      <c r="CZ220" s="146">
        <v>0</v>
      </c>
    </row>
    <row r="221" spans="1:104">
      <c r="A221" s="171">
        <v>65</v>
      </c>
      <c r="B221" s="172" t="s">
        <v>306</v>
      </c>
      <c r="C221" s="173" t="s">
        <v>307</v>
      </c>
      <c r="D221" s="174" t="s">
        <v>102</v>
      </c>
      <c r="E221" s="175">
        <v>2.4753500000000002</v>
      </c>
      <c r="F221" s="175">
        <v>0</v>
      </c>
      <c r="G221" s="176">
        <f>E221*F221</f>
        <v>0</v>
      </c>
      <c r="O221" s="170">
        <v>2</v>
      </c>
      <c r="AA221" s="146">
        <v>8</v>
      </c>
      <c r="AB221" s="146">
        <v>0</v>
      </c>
      <c r="AC221" s="146">
        <v>3</v>
      </c>
      <c r="AZ221" s="146">
        <v>1</v>
      </c>
      <c r="BA221" s="146">
        <f>IF(AZ221=1,G221,0)</f>
        <v>0</v>
      </c>
      <c r="BB221" s="146">
        <f>IF(AZ221=2,G221,0)</f>
        <v>0</v>
      </c>
      <c r="BC221" s="146">
        <f>IF(AZ221=3,G221,0)</f>
        <v>0</v>
      </c>
      <c r="BD221" s="146">
        <f>IF(AZ221=4,G221,0)</f>
        <v>0</v>
      </c>
      <c r="BE221" s="146">
        <f>IF(AZ221=5,G221,0)</f>
        <v>0</v>
      </c>
      <c r="CA221" s="177">
        <v>8</v>
      </c>
      <c r="CB221" s="177">
        <v>0</v>
      </c>
      <c r="CZ221" s="146">
        <v>0</v>
      </c>
    </row>
    <row r="222" spans="1:104">
      <c r="A222" s="184"/>
      <c r="B222" s="185" t="s">
        <v>77</v>
      </c>
      <c r="C222" s="186" t="str">
        <f>CONCATENATE(B216," ",C216)</f>
        <v>D96 Přesuny suti a vybouraných hmot</v>
      </c>
      <c r="D222" s="187"/>
      <c r="E222" s="188"/>
      <c r="F222" s="189"/>
      <c r="G222" s="190">
        <f>SUM(G216:G221)</f>
        <v>0</v>
      </c>
      <c r="O222" s="170">
        <v>4</v>
      </c>
      <c r="BA222" s="191">
        <f>SUM(BA216:BA221)</f>
        <v>0</v>
      </c>
      <c r="BB222" s="191">
        <f>SUM(BB216:BB221)</f>
        <v>0</v>
      </c>
      <c r="BC222" s="191">
        <f>SUM(BC216:BC221)</f>
        <v>0</v>
      </c>
      <c r="BD222" s="191">
        <f>SUM(BD216:BD221)</f>
        <v>0</v>
      </c>
      <c r="BE222" s="191">
        <f>SUM(BE216:BE221)</f>
        <v>0</v>
      </c>
    </row>
    <row r="223" spans="1:104">
      <c r="E223" s="146"/>
    </row>
    <row r="224" spans="1:104">
      <c r="E224" s="146"/>
    </row>
    <row r="225" spans="5:5">
      <c r="E225" s="146"/>
    </row>
    <row r="226" spans="5:5">
      <c r="E226" s="146"/>
    </row>
    <row r="227" spans="5:5">
      <c r="E227" s="146"/>
    </row>
    <row r="228" spans="5:5">
      <c r="E228" s="146"/>
    </row>
    <row r="229" spans="5:5">
      <c r="E229" s="146"/>
    </row>
    <row r="230" spans="5:5">
      <c r="E230" s="146"/>
    </row>
    <row r="231" spans="5:5">
      <c r="E231" s="146"/>
    </row>
    <row r="232" spans="5:5">
      <c r="E232" s="146"/>
    </row>
    <row r="233" spans="5:5">
      <c r="E233" s="146"/>
    </row>
    <row r="234" spans="5:5">
      <c r="E234" s="146"/>
    </row>
    <row r="235" spans="5:5">
      <c r="E235" s="146"/>
    </row>
    <row r="236" spans="5:5">
      <c r="E236" s="146"/>
    </row>
    <row r="237" spans="5:5">
      <c r="E237" s="146"/>
    </row>
    <row r="238" spans="5:5">
      <c r="E238" s="146"/>
    </row>
    <row r="239" spans="5:5">
      <c r="E239" s="146"/>
    </row>
    <row r="240" spans="5:5">
      <c r="E240" s="146"/>
    </row>
    <row r="241" spans="1:7">
      <c r="E241" s="146"/>
    </row>
    <row r="242" spans="1:7">
      <c r="E242" s="146"/>
    </row>
    <row r="243" spans="1:7">
      <c r="E243" s="146"/>
    </row>
    <row r="244" spans="1:7">
      <c r="E244" s="146"/>
    </row>
    <row r="245" spans="1:7">
      <c r="E245" s="146"/>
    </row>
    <row r="246" spans="1:7">
      <c r="A246" s="192"/>
      <c r="B246" s="192"/>
      <c r="C246" s="192"/>
      <c r="D246" s="192"/>
      <c r="E246" s="192"/>
      <c r="F246" s="192"/>
      <c r="G246" s="192"/>
    </row>
    <row r="247" spans="1:7">
      <c r="A247" s="192"/>
      <c r="B247" s="192"/>
      <c r="C247" s="192"/>
      <c r="D247" s="192"/>
      <c r="E247" s="192"/>
      <c r="F247" s="192"/>
      <c r="G247" s="192"/>
    </row>
    <row r="248" spans="1:7">
      <c r="A248" s="192"/>
      <c r="B248" s="192"/>
      <c r="C248" s="192"/>
      <c r="D248" s="192"/>
      <c r="E248" s="192"/>
      <c r="F248" s="192"/>
      <c r="G248" s="192"/>
    </row>
    <row r="249" spans="1:7">
      <c r="A249" s="192"/>
      <c r="B249" s="192"/>
      <c r="C249" s="192"/>
      <c r="D249" s="192"/>
      <c r="E249" s="192"/>
      <c r="F249" s="192"/>
      <c r="G249" s="192"/>
    </row>
    <row r="250" spans="1:7">
      <c r="E250" s="146"/>
    </row>
    <row r="251" spans="1:7">
      <c r="E251" s="146"/>
    </row>
    <row r="252" spans="1:7">
      <c r="E252" s="146"/>
    </row>
    <row r="253" spans="1:7">
      <c r="E253" s="146"/>
    </row>
    <row r="254" spans="1:7">
      <c r="E254" s="146"/>
    </row>
    <row r="255" spans="1:7">
      <c r="E255" s="146"/>
    </row>
    <row r="256" spans="1:7">
      <c r="E256" s="146"/>
    </row>
    <row r="257" spans="5:5">
      <c r="E257" s="146"/>
    </row>
    <row r="258" spans="5:5">
      <c r="E258" s="146"/>
    </row>
    <row r="259" spans="5:5">
      <c r="E259" s="146"/>
    </row>
    <row r="260" spans="5:5">
      <c r="E260" s="146"/>
    </row>
    <row r="261" spans="5:5">
      <c r="E261" s="146"/>
    </row>
    <row r="262" spans="5:5">
      <c r="E262" s="146"/>
    </row>
    <row r="263" spans="5:5">
      <c r="E263" s="146"/>
    </row>
    <row r="264" spans="5:5">
      <c r="E264" s="146"/>
    </row>
    <row r="265" spans="5:5">
      <c r="E265" s="146"/>
    </row>
    <row r="266" spans="5:5">
      <c r="E266" s="146"/>
    </row>
    <row r="267" spans="5:5">
      <c r="E267" s="146"/>
    </row>
    <row r="268" spans="5:5">
      <c r="E268" s="146"/>
    </row>
    <row r="269" spans="5:5">
      <c r="E269" s="146"/>
    </row>
    <row r="270" spans="5:5">
      <c r="E270" s="146"/>
    </row>
    <row r="271" spans="5:5">
      <c r="E271" s="146"/>
    </row>
    <row r="272" spans="5:5">
      <c r="E272" s="146"/>
    </row>
    <row r="273" spans="1:7">
      <c r="E273" s="146"/>
    </row>
    <row r="274" spans="1:7">
      <c r="E274" s="146"/>
    </row>
    <row r="275" spans="1:7">
      <c r="E275" s="146"/>
    </row>
    <row r="276" spans="1:7">
      <c r="E276" s="146"/>
    </row>
    <row r="277" spans="1:7">
      <c r="E277" s="146"/>
    </row>
    <row r="278" spans="1:7">
      <c r="E278" s="146"/>
    </row>
    <row r="279" spans="1:7">
      <c r="E279" s="146"/>
    </row>
    <row r="280" spans="1:7">
      <c r="E280" s="146"/>
    </row>
    <row r="281" spans="1:7">
      <c r="A281" s="193"/>
      <c r="B281" s="193"/>
    </row>
    <row r="282" spans="1:7">
      <c r="A282" s="192"/>
      <c r="B282" s="192"/>
      <c r="C282" s="195"/>
      <c r="D282" s="195"/>
      <c r="E282" s="196"/>
      <c r="F282" s="195"/>
      <c r="G282" s="197"/>
    </row>
    <row r="283" spans="1:7">
      <c r="A283" s="198"/>
      <c r="B283" s="198"/>
      <c r="C283" s="192"/>
      <c r="D283" s="192"/>
      <c r="E283" s="199"/>
      <c r="F283" s="192"/>
      <c r="G283" s="192"/>
    </row>
    <row r="284" spans="1:7">
      <c r="A284" s="192"/>
      <c r="B284" s="192"/>
      <c r="C284" s="192"/>
      <c r="D284" s="192"/>
      <c r="E284" s="199"/>
      <c r="F284" s="192"/>
      <c r="G284" s="192"/>
    </row>
    <row r="285" spans="1:7">
      <c r="A285" s="192"/>
      <c r="B285" s="192"/>
      <c r="C285" s="192"/>
      <c r="D285" s="192"/>
      <c r="E285" s="199"/>
      <c r="F285" s="192"/>
      <c r="G285" s="192"/>
    </row>
    <row r="286" spans="1:7">
      <c r="A286" s="192"/>
      <c r="B286" s="192"/>
      <c r="C286" s="192"/>
      <c r="D286" s="192"/>
      <c r="E286" s="199"/>
      <c r="F286" s="192"/>
      <c r="G286" s="192"/>
    </row>
    <row r="287" spans="1:7">
      <c r="A287" s="192"/>
      <c r="B287" s="192"/>
      <c r="C287" s="192"/>
      <c r="D287" s="192"/>
      <c r="E287" s="199"/>
      <c r="F287" s="192"/>
      <c r="G287" s="192"/>
    </row>
    <row r="288" spans="1:7">
      <c r="A288" s="192"/>
      <c r="B288" s="192"/>
      <c r="C288" s="192"/>
      <c r="D288" s="192"/>
      <c r="E288" s="199"/>
      <c r="F288" s="192"/>
      <c r="G288" s="192"/>
    </row>
    <row r="289" spans="1:7">
      <c r="A289" s="192"/>
      <c r="B289" s="192"/>
      <c r="C289" s="192"/>
      <c r="D289" s="192"/>
      <c r="E289" s="199"/>
      <c r="F289" s="192"/>
      <c r="G289" s="192"/>
    </row>
    <row r="290" spans="1:7">
      <c r="A290" s="192"/>
      <c r="B290" s="192"/>
      <c r="C290" s="192"/>
      <c r="D290" s="192"/>
      <c r="E290" s="199"/>
      <c r="F290" s="192"/>
      <c r="G290" s="192"/>
    </row>
    <row r="291" spans="1:7">
      <c r="A291" s="192"/>
      <c r="B291" s="192"/>
      <c r="C291" s="192"/>
      <c r="D291" s="192"/>
      <c r="E291" s="199"/>
      <c r="F291" s="192"/>
      <c r="G291" s="192"/>
    </row>
    <row r="292" spans="1:7">
      <c r="A292" s="192"/>
      <c r="B292" s="192"/>
      <c r="C292" s="192"/>
      <c r="D292" s="192"/>
      <c r="E292" s="199"/>
      <c r="F292" s="192"/>
      <c r="G292" s="192"/>
    </row>
    <row r="293" spans="1:7">
      <c r="A293" s="192"/>
      <c r="B293" s="192"/>
      <c r="C293" s="192"/>
      <c r="D293" s="192"/>
      <c r="E293" s="199"/>
      <c r="F293" s="192"/>
      <c r="G293" s="192"/>
    </row>
    <row r="294" spans="1:7">
      <c r="A294" s="192"/>
      <c r="B294" s="192"/>
      <c r="C294" s="192"/>
      <c r="D294" s="192"/>
      <c r="E294" s="199"/>
      <c r="F294" s="192"/>
      <c r="G294" s="192"/>
    </row>
    <row r="295" spans="1:7">
      <c r="A295" s="192"/>
      <c r="B295" s="192"/>
      <c r="C295" s="192"/>
      <c r="D295" s="192"/>
      <c r="E295" s="199"/>
      <c r="F295" s="192"/>
      <c r="G295" s="192"/>
    </row>
  </sheetData>
  <mergeCells count="127">
    <mergeCell ref="C15:D15"/>
    <mergeCell ref="C16:D16"/>
    <mergeCell ref="C17:D17"/>
    <mergeCell ref="C18:D18"/>
    <mergeCell ref="C19:D19"/>
    <mergeCell ref="C21:D21"/>
    <mergeCell ref="A1:G1"/>
    <mergeCell ref="A3:B3"/>
    <mergeCell ref="A4:B4"/>
    <mergeCell ref="E4:G4"/>
    <mergeCell ref="C9:D9"/>
    <mergeCell ref="C10:D10"/>
    <mergeCell ref="C12:D12"/>
    <mergeCell ref="C13:D13"/>
    <mergeCell ref="C38:D38"/>
    <mergeCell ref="C44:D44"/>
    <mergeCell ref="C45:D45"/>
    <mergeCell ref="C46:D46"/>
    <mergeCell ref="C47:D47"/>
    <mergeCell ref="C48:D48"/>
    <mergeCell ref="C22:D22"/>
    <mergeCell ref="C26:D26"/>
    <mergeCell ref="C27:D27"/>
    <mergeCell ref="C29:D29"/>
    <mergeCell ref="C30:D30"/>
    <mergeCell ref="C31:D31"/>
    <mergeCell ref="C32:D32"/>
    <mergeCell ref="C33:D33"/>
    <mergeCell ref="C58:D58"/>
    <mergeCell ref="C59:D59"/>
    <mergeCell ref="C63:D63"/>
    <mergeCell ref="C64:D64"/>
    <mergeCell ref="C65:D65"/>
    <mergeCell ref="C67:D67"/>
    <mergeCell ref="C68:D68"/>
    <mergeCell ref="C50:D50"/>
    <mergeCell ref="C51:D51"/>
    <mergeCell ref="C52:D52"/>
    <mergeCell ref="C53:D53"/>
    <mergeCell ref="C54:D54"/>
    <mergeCell ref="C80:D80"/>
    <mergeCell ref="C81:D81"/>
    <mergeCell ref="C83:D83"/>
    <mergeCell ref="C84:D84"/>
    <mergeCell ref="C86:D86"/>
    <mergeCell ref="C87:D87"/>
    <mergeCell ref="C89:D89"/>
    <mergeCell ref="C90:D90"/>
    <mergeCell ref="C69:D69"/>
    <mergeCell ref="C71:D71"/>
    <mergeCell ref="C72:D72"/>
    <mergeCell ref="C73:D73"/>
    <mergeCell ref="C99:D99"/>
    <mergeCell ref="C100:D100"/>
    <mergeCell ref="C101:D101"/>
    <mergeCell ref="C102:D102"/>
    <mergeCell ref="C104:D104"/>
    <mergeCell ref="C105:D105"/>
    <mergeCell ref="C91:D91"/>
    <mergeCell ref="C93:D93"/>
    <mergeCell ref="C94:D94"/>
    <mergeCell ref="C95:D95"/>
    <mergeCell ref="C97:D97"/>
    <mergeCell ref="C98:D98"/>
    <mergeCell ref="C122:D122"/>
    <mergeCell ref="C125:D125"/>
    <mergeCell ref="C126:D126"/>
    <mergeCell ref="C129:D129"/>
    <mergeCell ref="C130:D130"/>
    <mergeCell ref="C132:D132"/>
    <mergeCell ref="C106:D106"/>
    <mergeCell ref="C107:D107"/>
    <mergeCell ref="C110:D110"/>
    <mergeCell ref="C111:D111"/>
    <mergeCell ref="C116:D116"/>
    <mergeCell ref="C117:D117"/>
    <mergeCell ref="C119:D119"/>
    <mergeCell ref="C120:D120"/>
    <mergeCell ref="C148:D148"/>
    <mergeCell ref="C149:D149"/>
    <mergeCell ref="C150:D150"/>
    <mergeCell ref="C152:D152"/>
    <mergeCell ref="C153:D153"/>
    <mergeCell ref="C154:D154"/>
    <mergeCell ref="C155:D155"/>
    <mergeCell ref="C157:D157"/>
    <mergeCell ref="C133:D133"/>
    <mergeCell ref="C135:D135"/>
    <mergeCell ref="C139:D139"/>
    <mergeCell ref="C140:D140"/>
    <mergeCell ref="C142:D142"/>
    <mergeCell ref="C143:D143"/>
    <mergeCell ref="C166:D166"/>
    <mergeCell ref="C167:D167"/>
    <mergeCell ref="C169:D169"/>
    <mergeCell ref="C170:D170"/>
    <mergeCell ref="C172:D172"/>
    <mergeCell ref="C173:D173"/>
    <mergeCell ref="C158:D158"/>
    <mergeCell ref="C159:D159"/>
    <mergeCell ref="C161:D161"/>
    <mergeCell ref="C162:D162"/>
    <mergeCell ref="C163:D163"/>
    <mergeCell ref="C164:D164"/>
    <mergeCell ref="C183:D183"/>
    <mergeCell ref="C184:D184"/>
    <mergeCell ref="C185:D185"/>
    <mergeCell ref="C190:D190"/>
    <mergeCell ref="C191:D191"/>
    <mergeCell ref="C175:D175"/>
    <mergeCell ref="C176:D176"/>
    <mergeCell ref="C178:D178"/>
    <mergeCell ref="C179:D179"/>
    <mergeCell ref="C180:D180"/>
    <mergeCell ref="C182:D182"/>
    <mergeCell ref="C206:D206"/>
    <mergeCell ref="C207:D207"/>
    <mergeCell ref="C208:D208"/>
    <mergeCell ref="C209:D209"/>
    <mergeCell ref="C198:D198"/>
    <mergeCell ref="C199:D199"/>
    <mergeCell ref="C200:D200"/>
    <mergeCell ref="C201:D201"/>
    <mergeCell ref="C202:D202"/>
    <mergeCell ref="C203:D203"/>
    <mergeCell ref="C204:D204"/>
    <mergeCell ref="C205:D205"/>
  </mergeCells>
  <printOptions gridLinesSet="0"/>
  <pageMargins left="0.59055118110236227" right="0.39370078740157483" top="0.59055118110236227" bottom="0.98425196850393704" header="0.19685039370078741" footer="0.51181102362204722"/>
  <pageSetup paperSize="9" orientation="portrait" horizontalDpi="300" r:id="rId1"/>
  <headerFooter alignWithMargins="0">
    <oddFooter>&amp;L&amp;9Zpracováno programem &amp;"Arial CE,Tučné"BUILDpower,  © RTS, a.s.&amp;R&amp;"Arial,Obyčejné"Strana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41</vt:i4>
      </vt:variant>
    </vt:vector>
  </HeadingPairs>
  <TitlesOfParts>
    <vt:vector size="44" baseType="lpstr">
      <vt:lpstr>Krycí list</vt:lpstr>
      <vt:lpstr>Rekapitulace</vt:lpstr>
      <vt:lpstr>Položky</vt:lpstr>
      <vt:lpstr>cisloobjektu</vt:lpstr>
      <vt:lpstr>cislostavby</vt:lpstr>
      <vt:lpstr>Datum</vt:lpstr>
      <vt:lpstr>Dil</vt:lpstr>
      <vt:lpstr>Dodavka</vt:lpstr>
      <vt:lpstr>HSV</vt:lpstr>
      <vt:lpstr>HZS</vt:lpstr>
      <vt:lpstr>JKSO</vt:lpstr>
      <vt:lpstr>MJ</vt:lpstr>
      <vt:lpstr>Mont</vt:lpstr>
      <vt:lpstr>NazevDilu</vt:lpstr>
      <vt:lpstr>nazevobjektu</vt:lpstr>
      <vt:lpstr>nazevstavby</vt:lpstr>
      <vt:lpstr>Položky!Názvy_tisku</vt:lpstr>
      <vt:lpstr>Rekapitulace!Názvy_tisku</vt:lpstr>
      <vt:lpstr>Objednatel</vt:lpstr>
      <vt:lpstr>'Krycí list'!Oblast_tisku</vt:lpstr>
      <vt:lpstr>Položky!Oblast_tisku</vt:lpstr>
      <vt:lpstr>Rekapitulace!Oblast_tisku</vt:lpstr>
      <vt:lpstr>PocetMJ</vt:lpstr>
      <vt:lpstr>Poznamka</vt:lpstr>
      <vt:lpstr>Projektant</vt:lpstr>
      <vt:lpstr>PSV</vt:lpstr>
      <vt:lpstr>SazbaDPH1</vt:lpstr>
      <vt:lpstr>SazbaDPH2</vt:lpstr>
      <vt:lpstr>SloupecCC</vt:lpstr>
      <vt:lpstr>SloupecCisloPol</vt:lpstr>
      <vt:lpstr>SloupecJC</vt:lpstr>
      <vt:lpstr>SloupecMJ</vt:lpstr>
      <vt:lpstr>SloupecMnozstvi</vt:lpstr>
      <vt:lpstr>SloupecNazPol</vt:lpstr>
      <vt:lpstr>SloupecPC</vt:lpstr>
      <vt:lpstr>VRN</vt:lpstr>
      <vt:lpstr>VRNKc</vt:lpstr>
      <vt:lpstr>VRNnazev</vt:lpstr>
      <vt:lpstr>VRNproc</vt:lpstr>
      <vt:lpstr>VRNzakl</vt:lpstr>
      <vt:lpstr>Zakazka</vt:lpstr>
      <vt:lpstr>Zaklad22</vt:lpstr>
      <vt:lpstr>Zaklad5</vt:lpstr>
      <vt:lpstr>Zhotovitel</vt:lpstr>
    </vt:vector>
  </TitlesOfParts>
  <Company>OEM SW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OEM SW</dc:creator>
  <cp:lastModifiedBy>Martin</cp:lastModifiedBy>
  <dcterms:created xsi:type="dcterms:W3CDTF">2014-07-14T10:47:46Z</dcterms:created>
  <dcterms:modified xsi:type="dcterms:W3CDTF">2014-07-14T21:44:33Z</dcterms:modified>
</cp:coreProperties>
</file>